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C:\Users\MBill\Documents\3110\3110A Primers and Calculators\Calculators and Notes\"/>
    </mc:Choice>
  </mc:AlternateContent>
  <xr:revisionPtr revIDLastSave="0" documentId="13_ncr:1_{DDD786A8-DFC6-456E-A3ED-CA5F78E4FFBA}" xr6:coauthVersionLast="47" xr6:coauthVersionMax="47" xr10:uidLastSave="{00000000-0000-0000-0000-000000000000}"/>
  <bookViews>
    <workbookView xWindow="6090" yWindow="2700" windowWidth="21600" windowHeight="11295" activeTab="2" xr2:uid="{278D5E9C-D276-4C17-A96E-8889176B13E3}"/>
  </bookViews>
  <sheets>
    <sheet name="Instructions" sheetId="1" r:id="rId1"/>
    <sheet name="Calculator" sheetId="2" r:id="rId2"/>
    <sheet name="CSV"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3" l="1"/>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D67" i="3" s="1"/>
  <c r="N15" i="2"/>
  <c r="D7" i="3" s="1"/>
  <c r="N16" i="2"/>
  <c r="D8" i="3" s="1"/>
  <c r="N17" i="2"/>
  <c r="N18" i="2"/>
  <c r="N19" i="2"/>
  <c r="D11" i="3" s="1"/>
  <c r="N20" i="2"/>
  <c r="N21" i="2"/>
  <c r="D13" i="3" s="1"/>
  <c r="N22" i="2"/>
  <c r="D14" i="3" s="1"/>
  <c r="N23" i="2"/>
  <c r="N24" i="2"/>
  <c r="N25" i="2"/>
  <c r="N26" i="2" s="1"/>
  <c r="N27" i="2" s="1"/>
  <c r="N28" i="2" s="1"/>
  <c r="N29" i="2" s="1"/>
  <c r="N30" i="2" s="1"/>
  <c r="N31" i="2" s="1"/>
  <c r="N32" i="2" s="1"/>
  <c r="N33" i="2" s="1"/>
  <c r="N34" i="2" s="1"/>
  <c r="N35" i="2" s="1"/>
  <c r="N36" i="2" s="1"/>
  <c r="N37" i="2" s="1"/>
  <c r="N38" i="2" s="1"/>
  <c r="N39" i="2" s="1"/>
  <c r="N40" i="2" s="1"/>
  <c r="N41" i="2" s="1"/>
  <c r="N42" i="2" s="1"/>
  <c r="N43" i="2" s="1"/>
  <c r="N44" i="2" s="1"/>
  <c r="N45" i="2" s="1"/>
  <c r="N46" i="2" s="1"/>
  <c r="N47" i="2" s="1"/>
  <c r="N48" i="2" s="1"/>
  <c r="N49" i="2" s="1"/>
  <c r="N50" i="2" s="1"/>
  <c r="N51" i="2" s="1"/>
  <c r="N52" i="2" s="1"/>
  <c r="N53" i="2" s="1"/>
  <c r="N54" i="2" s="1"/>
  <c r="N55" i="2" s="1"/>
  <c r="N56" i="2" s="1"/>
  <c r="N57" i="2" s="1"/>
  <c r="N58" i="2" s="1"/>
  <c r="N59" i="2" s="1"/>
  <c r="N60" i="2" s="1"/>
  <c r="N61" i="2" s="1"/>
  <c r="N62" i="2" s="1"/>
  <c r="N63" i="2" s="1"/>
  <c r="N64" i="2" s="1"/>
  <c r="N65" i="2" s="1"/>
  <c r="N66" i="2" s="1"/>
  <c r="N67" i="2" s="1"/>
  <c r="N68" i="2" s="1"/>
  <c r="N69" i="2" s="1"/>
  <c r="N70" i="2" s="1"/>
  <c r="N71" i="2" s="1"/>
  <c r="N72" i="2" s="1"/>
  <c r="N73" i="2" s="1"/>
  <c r="N14" i="2"/>
  <c r="N74" i="2"/>
  <c r="D66" i="3" s="1"/>
  <c r="I64" i="2"/>
  <c r="I15" i="2"/>
  <c r="I16" i="2"/>
  <c r="I17" i="2"/>
  <c r="I18" i="2"/>
  <c r="I19" i="2"/>
  <c r="I20" i="2"/>
  <c r="I21" i="2"/>
  <c r="I22" i="2"/>
  <c r="I23" i="2"/>
  <c r="I24" i="2" s="1"/>
  <c r="I14" i="2"/>
  <c r="D14" i="2"/>
  <c r="D15" i="2"/>
  <c r="D16" i="2"/>
  <c r="D17" i="2"/>
  <c r="D18" i="2"/>
  <c r="D19" i="2"/>
  <c r="D20" i="2"/>
  <c r="D21" i="2"/>
  <c r="D22" i="2"/>
  <c r="D23" i="2"/>
  <c r="D24" i="2"/>
  <c r="D25" i="2"/>
  <c r="D26" i="2"/>
  <c r="D27" i="2"/>
  <c r="D28" i="2"/>
  <c r="D29" i="2"/>
  <c r="D30" i="2"/>
  <c r="D31" i="2"/>
  <c r="D32" i="2"/>
  <c r="D33" i="2"/>
  <c r="D34" i="2"/>
  <c r="D35" i="2"/>
  <c r="B67" i="3"/>
  <c r="A2" i="3"/>
  <c r="C70" i="3" s="1"/>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C74" i="3"/>
  <c r="C73" i="3"/>
  <c r="C72" i="3"/>
  <c r="C71" i="3"/>
  <c r="AC15" i="2"/>
  <c r="AC16" i="2"/>
  <c r="AC17" i="2"/>
  <c r="AC18" i="2"/>
  <c r="AC19" i="2"/>
  <c r="AC20" i="2"/>
  <c r="AC21" i="2"/>
  <c r="AC22" i="2"/>
  <c r="AC23" i="2"/>
  <c r="AC24" i="2"/>
  <c r="AC25" i="2"/>
  <c r="X15" i="2"/>
  <c r="X16" i="2"/>
  <c r="X17" i="2"/>
  <c r="X18" i="2"/>
  <c r="X19" i="2"/>
  <c r="X20" i="2"/>
  <c r="X21" i="2"/>
  <c r="X22" i="2"/>
  <c r="X23" i="2"/>
  <c r="AC14" i="2"/>
  <c r="X14" i="2"/>
  <c r="S14" i="2"/>
  <c r="S15" i="2"/>
  <c r="S16" i="2"/>
  <c r="AB15" i="2"/>
  <c r="AB16" i="2" s="1"/>
  <c r="AB17" i="2" s="1"/>
  <c r="AB18" i="2" s="1"/>
  <c r="AB19" i="2" s="1"/>
  <c r="AB20" i="2" s="1"/>
  <c r="AB21" i="2" s="1"/>
  <c r="AB22" i="2" s="1"/>
  <c r="AB23" i="2" s="1"/>
  <c r="AB24" i="2" s="1"/>
  <c r="W15" i="2"/>
  <c r="W16" i="2" s="1"/>
  <c r="W17" i="2" s="1"/>
  <c r="W18" i="2" s="1"/>
  <c r="W19" i="2" s="1"/>
  <c r="W20" i="2" s="1"/>
  <c r="W21" i="2" s="1"/>
  <c r="W22" i="2" s="1"/>
  <c r="A1" i="3"/>
  <c r="C69" i="3" s="1"/>
  <c r="D10" i="3" l="1"/>
  <c r="D39" i="3"/>
  <c r="D36" i="3"/>
  <c r="D57" i="3"/>
  <c r="D45" i="3"/>
  <c r="D33" i="3"/>
  <c r="D32" i="3"/>
  <c r="D20" i="3"/>
  <c r="D19" i="3"/>
  <c r="D54" i="3"/>
  <c r="D42" i="3"/>
  <c r="D30" i="3"/>
  <c r="D18" i="3"/>
  <c r="I25" i="2"/>
  <c r="I26" i="2" s="1"/>
  <c r="I27" i="2" s="1"/>
  <c r="I28" i="2" s="1"/>
  <c r="I29" i="2" s="1"/>
  <c r="I30" i="2" s="1"/>
  <c r="I31" i="2" s="1"/>
  <c r="I32" i="2" s="1"/>
  <c r="I33" i="2" s="1"/>
  <c r="I34" i="2" s="1"/>
  <c r="I35" i="2" s="1"/>
  <c r="I36" i="2" s="1"/>
  <c r="I37" i="2" s="1"/>
  <c r="I38" i="2" s="1"/>
  <c r="I39" i="2" s="1"/>
  <c r="I40" i="2" s="1"/>
  <c r="I41" i="2" s="1"/>
  <c r="I42" i="2" s="1"/>
  <c r="I43" i="2" s="1"/>
  <c r="I44" i="2" s="1"/>
  <c r="I45" i="2" s="1"/>
  <c r="I46" i="2" s="1"/>
  <c r="I47" i="2" s="1"/>
  <c r="I48" i="2" s="1"/>
  <c r="I49" i="2" s="1"/>
  <c r="I50" i="2" s="1"/>
  <c r="I51" i="2" s="1"/>
  <c r="I52" i="2" s="1"/>
  <c r="I53" i="2" s="1"/>
  <c r="I54" i="2" s="1"/>
  <c r="I55" i="2" s="1"/>
  <c r="I56" i="2" s="1"/>
  <c r="I57" i="2" s="1"/>
  <c r="I58" i="2" s="1"/>
  <c r="I59" i="2" s="1"/>
  <c r="I60" i="2" s="1"/>
  <c r="I61" i="2" s="1"/>
  <c r="I62" i="2" s="1"/>
  <c r="I63" i="2" s="1"/>
  <c r="D12" i="3"/>
  <c r="D9" i="3"/>
  <c r="D6" i="3"/>
  <c r="D15" i="3"/>
  <c r="D22" i="3"/>
  <c r="D59" i="3"/>
  <c r="D60" i="3"/>
  <c r="D24" i="3"/>
  <c r="D43" i="3"/>
  <c r="D21" i="3"/>
  <c r="D58" i="3"/>
  <c r="D16" i="3"/>
  <c r="D56" i="3"/>
  <c r="D35" i="3"/>
  <c r="D34" i="3"/>
  <c r="D65" i="3"/>
  <c r="D64" i="3"/>
  <c r="D26" i="3"/>
  <c r="D63" i="3"/>
  <c r="D48" i="3"/>
  <c r="D25" i="3"/>
  <c r="D62" i="3"/>
  <c r="D47" i="3"/>
  <c r="D61" i="3"/>
  <c r="D44" i="3"/>
  <c r="D31" i="3"/>
  <c r="D53" i="3"/>
  <c r="D41" i="3"/>
  <c r="D29" i="3"/>
  <c r="D17" i="3"/>
  <c r="D52" i="3"/>
  <c r="D40" i="3"/>
  <c r="D28" i="3"/>
  <c r="D55" i="3"/>
  <c r="D51" i="3"/>
  <c r="D27" i="3"/>
  <c r="D46" i="3" l="1"/>
  <c r="D49" i="3"/>
  <c r="D38" i="3"/>
  <c r="D23" i="3"/>
  <c r="D37" i="3"/>
  <c r="D50" i="3"/>
</calcChain>
</file>

<file path=xl/sharedStrings.xml><?xml version="1.0" encoding="utf-8"?>
<sst xmlns="http://schemas.openxmlformats.org/spreadsheetml/2006/main" count="77" uniqueCount="51">
  <si>
    <t>Instructions</t>
  </si>
  <si>
    <t>Description</t>
  </si>
  <si>
    <r>
      <rPr>
        <b/>
        <sz val="11"/>
        <color theme="1"/>
        <rFont val="Calibri"/>
        <family val="2"/>
        <scheme val="minor"/>
      </rPr>
      <t xml:space="preserve">  Duration/Dwell Time:</t>
    </r>
    <r>
      <rPr>
        <sz val="11"/>
        <color theme="1"/>
        <rFont val="Calibri"/>
        <family val="2"/>
        <scheme val="minor"/>
      </rPr>
      <t xml:space="preserve"> 
        •  The desired Dwell Time per frequency step must be set. 
        •  This calculator will interpret any entered value in terms of milliseconds (ms). 
        •  The first template waveform (" - Automatic Triggers") will hold each test frequency for exactly the stated dwell time, then
             move onto the next frequency without operator intervention. 
        •  The second template waveform (" - Manual Triggers") will instead continue the signal until the operator either: (A) Presses the spacebar,   
             or (B) Clicks on the "Play" button. 
                ◦This option is useful when certain frequencies require further settling time or observation, but will greatly increase the overall length 
                     of the test procedure.</t>
    </r>
  </si>
  <si>
    <r>
      <rPr>
        <b/>
        <sz val="11"/>
        <color theme="1"/>
        <rFont val="Calibri"/>
        <family val="2"/>
        <scheme val="minor"/>
      </rPr>
      <t xml:space="preserve">  Voltage:</t>
    </r>
    <r>
      <rPr>
        <sz val="11"/>
        <color theme="1"/>
        <rFont val="Calibri"/>
        <family val="2"/>
        <scheme val="minor"/>
      </rPr>
      <t xml:space="preserve"> 
        •  The 3110A software will interpret values given as Volts-peak (Vp). However, most standards define ripple voltages in Volts-peak-to-peak 
             (Vpp). 
        •  Converting from Vpp to Vp requires dividing the Vpp value by 2: 
                                                                                                             </t>
    </r>
    <r>
      <rPr>
        <i/>
        <sz val="11"/>
        <color theme="1"/>
        <rFont val="Calibri"/>
        <family val="2"/>
        <scheme val="minor"/>
      </rPr>
      <t>Vp = Vpp / 2</t>
    </r>
    <r>
      <rPr>
        <sz val="11"/>
        <color theme="1"/>
        <rFont val="Calibri"/>
        <family val="2"/>
        <scheme val="minor"/>
      </rPr>
      <t xml:space="preserve">
        •  Likewise, Volts-root-mean-square (Vrms) can be converted to Vp by the following formula:
                                                                                </t>
    </r>
    <r>
      <rPr>
        <i/>
        <sz val="11"/>
        <color theme="1"/>
        <rFont val="Calibri"/>
        <family val="2"/>
        <scheme val="minor"/>
      </rPr>
      <t xml:space="preserve"> Vp     =     Vrms * (√2)     ≈     Vrms * 1.414</t>
    </r>
    <r>
      <rPr>
        <sz val="11"/>
        <color theme="1"/>
        <rFont val="Calibri"/>
        <family val="2"/>
        <scheme val="minor"/>
      </rPr>
      <t xml:space="preserve">
        •  If the Voltage amplitude changes during or between ranges, follow the steps for multi-range tests listed above.</t>
    </r>
  </si>
  <si>
    <r>
      <rPr>
        <b/>
        <sz val="11"/>
        <color theme="1"/>
        <rFont val="Calibri"/>
        <family val="2"/>
        <scheme val="minor"/>
      </rPr>
      <t xml:space="preserve">  Output:</t>
    </r>
    <r>
      <rPr>
        <sz val="11"/>
        <color theme="1"/>
        <rFont val="Calibri"/>
        <family val="2"/>
        <scheme val="minor"/>
      </rPr>
      <t xml:space="preserve"> 
        •  The third sheet (</t>
    </r>
    <r>
      <rPr>
        <i/>
        <sz val="11"/>
        <color theme="1"/>
        <rFont val="Calibri"/>
        <family val="2"/>
        <scheme val="minor"/>
      </rPr>
      <t>"CSV"</t>
    </r>
    <r>
      <rPr>
        <sz val="11"/>
        <color theme="1"/>
        <rFont val="Calibri"/>
        <family val="2"/>
        <scheme val="minor"/>
      </rPr>
      <t xml:space="preserve">) at the bottom will populate based on the user inputs on the </t>
    </r>
    <r>
      <rPr>
        <i/>
        <sz val="11"/>
        <color theme="1"/>
        <rFont val="Calibri"/>
        <family val="2"/>
        <scheme val="minor"/>
      </rPr>
      <t>"Calculator"</t>
    </r>
    <r>
      <rPr>
        <sz val="11"/>
        <color theme="1"/>
        <rFont val="Calibri"/>
        <family val="2"/>
        <scheme val="minor"/>
      </rPr>
      <t xml:space="preserve"> sheet. 
        •  This file should be exported by selecting </t>
    </r>
    <r>
      <rPr>
        <i/>
        <sz val="11"/>
        <color theme="1"/>
        <rFont val="Calibri"/>
        <family val="2"/>
        <scheme val="minor"/>
      </rPr>
      <t>"File" &gt; "Save As"</t>
    </r>
    <r>
      <rPr>
        <sz val="11"/>
        <color theme="1"/>
        <rFont val="Calibri"/>
        <family val="2"/>
        <scheme val="minor"/>
      </rPr>
      <t xml:space="preserve"> from the top menu. When saving the file, any name can be used, but the file 
             extension should be chosen as </t>
    </r>
    <r>
      <rPr>
        <i/>
        <sz val="11"/>
        <color theme="1"/>
        <rFont val="Calibri"/>
        <family val="2"/>
        <scheme val="minor"/>
      </rPr>
      <t>".csv"</t>
    </r>
    <r>
      <rPr>
        <sz val="11"/>
        <color theme="1"/>
        <rFont val="Calibri"/>
        <family val="2"/>
        <scheme val="minor"/>
      </rPr>
      <t>.
        •  This file may then be saved onto a flash drive to be loaded onto the 3110A.</t>
    </r>
  </si>
  <si>
    <r>
      <rPr>
        <b/>
        <sz val="11"/>
        <color theme="1"/>
        <rFont val="Calibri"/>
        <family val="2"/>
        <scheme val="minor"/>
      </rPr>
      <t xml:space="preserve">  Loading and Setup</t>
    </r>
    <r>
      <rPr>
        <sz val="11"/>
        <color theme="1"/>
        <rFont val="Calibri"/>
        <family val="2"/>
        <scheme val="minor"/>
      </rPr>
      <t>: 
        •  Once the CSV file has been created and loaded onto a flashdrive, connect the USB to the 3110A. 
        •  In the 3110A Software, Navigate to the USB folder, then copy the CSV file. Navigate to the "User Standards" Folder and save the CSV     
             there.
        •  Once the CSV has been saved in "User Standards", navigate back to the "Standards Library" folder and subsections to find the desired 
             Template (ex. either or both "ISO 11452-10" template files may be used with the same CSV file).
        •  Open the desired template file, and click on the "Variable Loop" segment. This will open up the option to "Choose CSV...". After pressing 
             that button, Navigate back to the CSV file that is saved in the "User Standards" folder.
        •  Finally, save the updated file with the correct CSV script into the "User Standards" folder (you may use any naming convention).</t>
    </r>
  </si>
  <si>
    <r>
      <t xml:space="preserve">    This Calculator will create a .CSV (comma separated value) file for the AE Techron 3110A that controls the test parameters for the injected ripple test required by ISO 11452-10 and other stepped-frequency test sweeps. For ISO 11452-10, two template waveforms are saved to the </t>
    </r>
    <r>
      <rPr>
        <i/>
        <sz val="11"/>
        <color theme="1"/>
        <rFont val="Calibri"/>
        <family val="2"/>
        <scheme val="minor"/>
      </rPr>
      <t>"3110A Standards Library"</t>
    </r>
    <r>
      <rPr>
        <sz val="11"/>
        <color theme="1"/>
        <rFont val="Calibri"/>
        <family val="2"/>
        <scheme val="minor"/>
      </rPr>
      <t xml:space="preserve"> (</t>
    </r>
    <r>
      <rPr>
        <i/>
        <sz val="11"/>
        <color theme="1"/>
        <rFont val="Calibri"/>
        <family val="2"/>
        <scheme val="minor"/>
      </rPr>
      <t>"ISO 11452-10 Injected Ripple (Template) - Manual Triggers"</t>
    </r>
    <r>
      <rPr>
        <sz val="11"/>
        <color theme="1"/>
        <rFont val="Calibri"/>
        <family val="2"/>
        <scheme val="minor"/>
      </rPr>
      <t xml:space="preserve"> and </t>
    </r>
    <r>
      <rPr>
        <i/>
        <sz val="11"/>
        <color theme="1"/>
        <rFont val="Calibri"/>
        <family val="2"/>
        <scheme val="minor"/>
      </rPr>
      <t>" - Automatic Triggers"</t>
    </r>
    <r>
      <rPr>
        <sz val="11"/>
        <color theme="1"/>
        <rFont val="Calibri"/>
        <family val="2"/>
        <scheme val="minor"/>
      </rPr>
      <t xml:space="preserve">) which will translate the loaded CSV file into a fully functioning test program. </t>
    </r>
  </si>
  <si>
    <t/>
  </si>
  <si>
    <t>Duration (ms)</t>
  </si>
  <si>
    <t>Loop Count</t>
  </si>
  <si>
    <t>Freq. (Hz)</t>
  </si>
  <si>
    <t>Ampl. (Vp)</t>
  </si>
  <si>
    <t>StartData</t>
  </si>
  <si>
    <t>Variable A</t>
  </si>
  <si>
    <t>Variable B</t>
  </si>
  <si>
    <t>Variable C</t>
  </si>
  <si>
    <t>Test:</t>
  </si>
  <si>
    <t>StartNotes</t>
  </si>
  <si>
    <t>Start Frequency (Hz)</t>
  </si>
  <si>
    <t>End Frequency (Hz)</t>
  </si>
  <si>
    <t>Steps (m)</t>
  </si>
  <si>
    <t>EndNotes</t>
  </si>
  <si>
    <t>Duration per Loop (ms)</t>
  </si>
  <si>
    <t>( Enter Values into the Green Fields )</t>
  </si>
  <si>
    <r>
      <t xml:space="preserve">  
Frequency: 
</t>
    </r>
    <r>
      <rPr>
        <sz val="11"/>
        <color theme="1"/>
        <rFont val="Calibri"/>
        <family val="2"/>
        <scheme val="minor"/>
      </rPr>
      <t xml:space="preserve">        •  On the Sheet Labeled </t>
    </r>
    <r>
      <rPr>
        <i/>
        <sz val="11"/>
        <color theme="1"/>
        <rFont val="Calibri"/>
        <family val="2"/>
        <scheme val="minor"/>
      </rPr>
      <t>"Calculator"</t>
    </r>
    <r>
      <rPr>
        <sz val="11"/>
        <color theme="1"/>
        <rFont val="Calibri"/>
        <family val="2"/>
        <scheme val="minor"/>
      </rPr>
      <t xml:space="preserve"> below, input your desired frequency step size (or iterative percentage for logarithmic step sizes). 
        •  </t>
    </r>
    <r>
      <rPr>
        <b/>
        <sz val="11"/>
        <color theme="1"/>
        <rFont val="Calibri"/>
        <family val="2"/>
        <scheme val="minor"/>
      </rPr>
      <t>Multi-range tests</t>
    </r>
    <r>
      <rPr>
        <sz val="11"/>
        <color theme="1"/>
        <rFont val="Calibri"/>
        <family val="2"/>
        <scheme val="minor"/>
      </rPr>
      <t>: If the step size changes for different frequency ranges, enter those values in the provided fields. 
                ◦ If no values are entered in these regions, the calculator will ignore them and output only a single range.</t>
    </r>
  </si>
  <si>
    <t xml:space="preserve">3110A </t>
  </si>
  <si>
    <t>Stepped-Frequency CSV Calculator and Loading Instructions</t>
  </si>
  <si>
    <t>Test</t>
  </si>
  <si>
    <t>Standard</t>
  </si>
  <si>
    <t>DO-160G - Section 19</t>
  </si>
  <si>
    <t>Frequency
(Hz)</t>
  </si>
  <si>
    <t>Length (L)
meters 
(See Figure 19-3)</t>
  </si>
  <si>
    <t>Segment Count</t>
  </si>
  <si>
    <r>
      <t>Measured Current
(A</t>
    </r>
    <r>
      <rPr>
        <b/>
        <vertAlign val="subscript"/>
        <sz val="14"/>
        <color theme="0"/>
        <rFont val="Calibri"/>
        <family val="2"/>
        <scheme val="minor"/>
      </rPr>
      <t>RMS</t>
    </r>
    <r>
      <rPr>
        <b/>
        <sz val="14"/>
        <color theme="0"/>
        <rFont val="Calibri"/>
        <family val="2"/>
        <scheme val="minor"/>
      </rPr>
      <t>)</t>
    </r>
  </si>
  <si>
    <r>
      <t>For Each Frequency Step, enter the Current (A</t>
    </r>
    <r>
      <rPr>
        <b/>
        <vertAlign val="subscript"/>
        <sz val="11"/>
        <color theme="1"/>
        <rFont val="Calibri"/>
        <family val="2"/>
        <scheme val="minor"/>
      </rPr>
      <t>RMS</t>
    </r>
    <r>
      <rPr>
        <b/>
        <sz val="11"/>
        <color theme="1"/>
        <rFont val="Calibri"/>
        <family val="2"/>
        <scheme val="minor"/>
      </rPr>
      <t>) that you measure on the secondary side of the transformer.
The CSV will Generate on the "CSV" page for export.</t>
    </r>
  </si>
  <si>
    <t>DO-160G - 19.3.3</t>
  </si>
  <si>
    <t>CSV Calculator</t>
  </si>
  <si>
    <t>Category "AC"</t>
  </si>
  <si>
    <t>Category "AN"</t>
  </si>
  <si>
    <t>Categories "ZW" and "CW"</t>
  </si>
  <si>
    <t>Categories "ZN" and "CN"</t>
  </si>
  <si>
    <t>Categories "ZC" and "CC"</t>
  </si>
  <si>
    <r>
      <t>Expected Current
(A</t>
    </r>
    <r>
      <rPr>
        <b/>
        <vertAlign val="subscript"/>
        <sz val="14"/>
        <color theme="0"/>
        <rFont val="Calibri"/>
        <family val="2"/>
        <scheme val="minor"/>
      </rPr>
      <t>RMS</t>
    </r>
    <r>
      <rPr>
        <b/>
        <sz val="14"/>
        <color theme="0"/>
        <rFont val="Calibri"/>
        <family val="2"/>
        <scheme val="minor"/>
      </rPr>
      <t>)</t>
    </r>
  </si>
  <si>
    <r>
      <t xml:space="preserve">    1.     Enter the data into the green fields to the left. 
    2.     On the 3110, run the "19.3.3 Calibration" waveform file for the appropriate DUT class 
             (ex. "19.3.1 - Magnetic Fields Induced into Cables - Class ZC"). 
             </t>
    </r>
    <r>
      <rPr>
        <i/>
        <sz val="11"/>
        <rFont val="Calibri"/>
        <family val="2"/>
        <scheme val="minor"/>
      </rPr>
      <t>Note: Class AC, AN, and AW are found to the right.</t>
    </r>
    <r>
      <rPr>
        <sz val="11"/>
        <rFont val="Calibri"/>
        <family val="2"/>
        <scheme val="minor"/>
      </rPr>
      <t xml:space="preserve">
    3.     At each frequency step, measure the current on the secondary of the transformer,
             Then, enter the measured value (in A</t>
    </r>
    <r>
      <rPr>
        <vertAlign val="subscript"/>
        <sz val="11"/>
        <rFont val="Calibri"/>
        <family val="2"/>
        <scheme val="minor"/>
      </rPr>
      <t>RMS</t>
    </r>
    <r>
      <rPr>
        <sz val="11"/>
        <rFont val="Calibri"/>
        <family val="2"/>
        <scheme val="minor"/>
      </rPr>
      <t>)into the Appropriate list below.
    4.     After all values have been entered, click on the "CSV" tab at the bottom. 
             Then go to "File" -&gt; "Save As" and select .CSV from the dropdown menu. 
             Save a copy of this CSV to the "User Standards" folder on the 3110.
    5.     Save the "19.3.3 Calibration" waveform to the "User Standards" folder.
    6.     Under the "Variable Loop Segment", press "Choose CSV..." and select the CSV file. 
    7.     Save the waveform, under any name.</t>
    </r>
  </si>
  <si>
    <t>Category "AW"</t>
  </si>
  <si>
    <t>W</t>
  </si>
  <si>
    <r>
      <t xml:space="preserve">Equipment Class
</t>
    </r>
    <r>
      <rPr>
        <b/>
        <sz val="11"/>
        <color theme="1"/>
        <rFont val="Calibri"/>
        <family val="2"/>
        <scheme val="minor"/>
      </rPr>
      <t>Z, A, or C</t>
    </r>
  </si>
  <si>
    <r>
      <t xml:space="preserve">Frequency Class
</t>
    </r>
    <r>
      <rPr>
        <b/>
        <sz val="11"/>
        <color theme="1"/>
        <rFont val="Calibri"/>
        <family val="2"/>
        <scheme val="minor"/>
      </rPr>
      <t xml:space="preserve">C, N, or W </t>
    </r>
    <r>
      <rPr>
        <sz val="11"/>
        <color theme="1"/>
        <rFont val="Calibri"/>
        <family val="2"/>
        <scheme val="minor"/>
      </rPr>
      <t xml:space="preserve">
(Constant, Narrow, or Wide)</t>
    </r>
  </si>
  <si>
    <t>C</t>
  </si>
  <si>
    <t>19.3.3 Calibration</t>
  </si>
  <si>
    <t>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</si>
</sst>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22"/>
      <color theme="0"/>
      <name val="Calibri"/>
      <family val="2"/>
      <scheme val="minor"/>
    </font>
    <font>
      <b/>
      <i/>
      <sz val="14"/>
      <color theme="0"/>
      <name val="Calibri"/>
      <family val="2"/>
      <scheme val="minor"/>
    </font>
    <font>
      <i/>
      <sz val="11"/>
      <color theme="1"/>
      <name val="Calibri"/>
      <family val="2"/>
      <scheme val="minor"/>
    </font>
    <font>
      <b/>
      <sz val="12"/>
      <color theme="1"/>
      <name val="Calibri"/>
      <family val="2"/>
      <scheme val="minor"/>
    </font>
    <font>
      <b/>
      <sz val="18"/>
      <color theme="0"/>
      <name val="Calibri"/>
      <family val="2"/>
      <scheme val="minor"/>
    </font>
    <font>
      <sz val="11"/>
      <name val="Calibri"/>
      <family val="2"/>
      <scheme val="minor"/>
    </font>
    <font>
      <b/>
      <i/>
      <sz val="12"/>
      <color theme="0"/>
      <name val="Calibri"/>
      <family val="2"/>
      <scheme val="minor"/>
    </font>
    <font>
      <b/>
      <sz val="14"/>
      <color theme="0"/>
      <name val="Calibri"/>
      <family val="2"/>
      <scheme val="minor"/>
    </font>
    <font>
      <b/>
      <i/>
      <sz val="18"/>
      <color theme="0"/>
      <name val="Calibri"/>
      <family val="2"/>
      <scheme val="minor"/>
    </font>
    <font>
      <b/>
      <vertAlign val="subscript"/>
      <sz val="11"/>
      <color theme="1"/>
      <name val="Calibri"/>
      <family val="2"/>
      <scheme val="minor"/>
    </font>
    <font>
      <b/>
      <vertAlign val="subscript"/>
      <sz val="14"/>
      <color theme="0"/>
      <name val="Calibri"/>
      <family val="2"/>
      <scheme val="minor"/>
    </font>
    <font>
      <b/>
      <sz val="16"/>
      <color theme="0"/>
      <name val="Calibri"/>
      <family val="2"/>
      <scheme val="minor"/>
    </font>
    <font>
      <vertAlign val="subscript"/>
      <sz val="11"/>
      <name val="Calibri"/>
      <family val="2"/>
      <scheme val="minor"/>
    </font>
    <font>
      <i/>
      <sz val="11"/>
      <name val="Calibri"/>
      <family val="2"/>
      <scheme val="minor"/>
    </font>
  </fonts>
  <fills count="8">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0070C0"/>
        <bgColor indexed="64"/>
      </patternFill>
    </fill>
  </fills>
  <borders count="28">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68">
    <xf numFmtId="0" fontId="0" fillId="0" borderId="0" xfId="0"/>
    <xf numFmtId="0" fontId="0" fillId="3" borderId="0" xfId="0" applyFill="1" applyAlignment="1">
      <alignment horizontal="center" vertical="center" wrapText="1"/>
    </xf>
    <xf numFmtId="0" fontId="2" fillId="2" borderId="2" xfId="0" applyFont="1" applyFill="1" applyBorder="1" applyAlignment="1">
      <alignment horizontal="center" vertical="center" wrapText="1"/>
    </xf>
    <xf numFmtId="0" fontId="0" fillId="3" borderId="1" xfId="0" applyFill="1" applyBorder="1" applyAlignment="1">
      <alignment vertical="top" wrapText="1"/>
    </xf>
    <xf numFmtId="0" fontId="3" fillId="2" borderId="4" xfId="0" applyFont="1" applyFill="1" applyBorder="1" applyAlignment="1">
      <alignment horizontal="center" vertical="center" wrapText="1"/>
    </xf>
    <xf numFmtId="0" fontId="0" fillId="3" borderId="4" xfId="0" applyFill="1" applyBorder="1" applyAlignment="1">
      <alignment horizontal="left" vertical="center" wrapText="1"/>
    </xf>
    <xf numFmtId="0" fontId="0" fillId="3" borderId="1" xfId="0" applyFill="1" applyBorder="1" applyAlignment="1">
      <alignment horizontal="left" vertical="center" wrapText="1"/>
    </xf>
    <xf numFmtId="0" fontId="5" fillId="5" borderId="4"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0" fillId="3" borderId="15" xfId="0" applyFill="1" applyBorder="1" applyAlignment="1">
      <alignment horizontal="center" vertical="center"/>
    </xf>
    <xf numFmtId="0" fontId="0" fillId="0" borderId="0" xfId="0" applyFill="1" applyBorder="1"/>
    <xf numFmtId="0" fontId="0" fillId="0" borderId="0" xfId="0" applyFill="1" applyBorder="1" applyAlignment="1">
      <alignment horizontal="center" vertical="center"/>
    </xf>
    <xf numFmtId="0" fontId="7" fillId="0" borderId="0" xfId="0" applyFont="1" applyFill="1" applyBorder="1"/>
    <xf numFmtId="0" fontId="7" fillId="0" borderId="0" xfId="0" applyFont="1" applyFill="1" applyBorder="1" applyAlignment="1">
      <alignment horizontal="center"/>
    </xf>
    <xf numFmtId="0" fontId="0" fillId="6" borderId="16" xfId="0" applyFill="1" applyBorder="1" applyAlignment="1" applyProtection="1">
      <alignment horizontal="center" vertical="center"/>
      <protection hidden="1"/>
    </xf>
    <xf numFmtId="0" fontId="0" fillId="6" borderId="16" xfId="0" applyNumberFormat="1" applyFill="1" applyBorder="1" applyAlignment="1" applyProtection="1">
      <alignment horizontal="center" vertical="center"/>
      <protection locked="0"/>
    </xf>
    <xf numFmtId="0" fontId="0" fillId="6" borderId="18" xfId="0" applyNumberFormat="1" applyFill="1" applyBorder="1" applyAlignment="1" applyProtection="1">
      <alignment horizontal="center" vertical="center"/>
      <protection locked="0"/>
    </xf>
    <xf numFmtId="0" fontId="0" fillId="0" borderId="5" xfId="0" applyFont="1" applyFill="1" applyBorder="1" applyAlignment="1">
      <alignment horizontal="center" vertical="center"/>
    </xf>
    <xf numFmtId="0" fontId="0" fillId="3" borderId="0" xfId="0" applyFill="1" applyAlignment="1">
      <alignment horizontal="center" vertical="center"/>
    </xf>
    <xf numFmtId="0" fontId="0" fillId="0" borderId="5" xfId="0" applyBorder="1" applyAlignment="1">
      <alignment horizontal="center" vertical="center"/>
    </xf>
    <xf numFmtId="0" fontId="0" fillId="3" borderId="17" xfId="0" applyFill="1" applyBorder="1" applyAlignment="1">
      <alignment horizontal="center" vertical="center"/>
    </xf>
    <xf numFmtId="0" fontId="0" fillId="0" borderId="12" xfId="0" applyFont="1" applyFill="1" applyBorder="1" applyAlignment="1">
      <alignment horizontal="center" vertical="center"/>
    </xf>
    <xf numFmtId="0" fontId="9" fillId="7" borderId="25" xfId="0" applyFont="1" applyFill="1" applyBorder="1" applyAlignment="1">
      <alignment horizontal="center" vertical="center" wrapText="1"/>
    </xf>
    <xf numFmtId="0" fontId="9" fillId="7" borderId="26" xfId="0" applyFont="1" applyFill="1" applyBorder="1" applyAlignment="1">
      <alignment horizontal="center" vertical="center" wrapText="1"/>
    </xf>
    <xf numFmtId="0" fontId="9" fillId="7" borderId="27" xfId="0" applyFont="1" applyFill="1" applyBorder="1" applyAlignment="1">
      <alignment horizontal="center" vertical="center" wrapText="1"/>
    </xf>
    <xf numFmtId="0" fontId="0" fillId="3" borderId="22" xfId="0" applyFill="1" applyBorder="1" applyAlignment="1">
      <alignment horizontal="center" vertical="center"/>
    </xf>
    <xf numFmtId="0" fontId="0" fillId="0" borderId="14" xfId="0" applyBorder="1" applyAlignment="1">
      <alignment horizontal="center" vertical="center"/>
    </xf>
    <xf numFmtId="0" fontId="0" fillId="6" borderId="23" xfId="0" applyFill="1" applyBorder="1" applyAlignment="1">
      <alignment horizontal="center" vertical="center"/>
    </xf>
    <xf numFmtId="0" fontId="0" fillId="6" borderId="16" xfId="0" applyFont="1" applyFill="1" applyBorder="1" applyAlignment="1">
      <alignment horizontal="center" vertical="center"/>
    </xf>
    <xf numFmtId="0" fontId="0" fillId="6" borderId="16" xfId="0" applyFill="1" applyBorder="1" applyAlignment="1">
      <alignment horizontal="center" vertical="center"/>
    </xf>
    <xf numFmtId="0" fontId="0" fillId="6" borderId="18" xfId="0" applyFill="1" applyBorder="1" applyAlignment="1">
      <alignment horizontal="center" vertical="center"/>
    </xf>
    <xf numFmtId="0" fontId="0" fillId="6" borderId="18" xfId="0" applyFont="1" applyFill="1" applyBorder="1" applyAlignment="1">
      <alignment horizontal="center" vertical="center"/>
    </xf>
    <xf numFmtId="0" fontId="9" fillId="7" borderId="24" xfId="0" applyFont="1" applyFill="1" applyBorder="1" applyAlignment="1">
      <alignment horizontal="center" vertical="center" wrapText="1"/>
    </xf>
    <xf numFmtId="0" fontId="7" fillId="3" borderId="0" xfId="0" applyFont="1" applyFill="1" applyBorder="1" applyAlignment="1">
      <alignment horizontal="left" vertical="top" wrapText="1"/>
    </xf>
    <xf numFmtId="0" fontId="6" fillId="3" borderId="0" xfId="0" applyFont="1" applyFill="1" applyBorder="1" applyAlignment="1">
      <alignment horizontal="center" vertical="center" wrapText="1"/>
    </xf>
    <xf numFmtId="0" fontId="8" fillId="3" borderId="0" xfId="0" applyFont="1" applyFill="1" applyBorder="1" applyAlignment="1">
      <alignment horizontal="center" vertical="center"/>
    </xf>
    <xf numFmtId="0" fontId="0" fillId="3" borderId="0" xfId="0" applyFill="1" applyBorder="1" applyAlignment="1" applyProtection="1">
      <alignment horizontal="center" vertical="center"/>
      <protection hidden="1"/>
    </xf>
    <xf numFmtId="0" fontId="0" fillId="3" borderId="0" xfId="0" applyNumberFormat="1" applyFill="1" applyBorder="1" applyAlignment="1" applyProtection="1">
      <alignment horizontal="center" vertical="center"/>
      <protection locked="0"/>
    </xf>
    <xf numFmtId="0" fontId="0" fillId="3" borderId="23" xfId="0" applyFill="1" applyBorder="1" applyAlignment="1" applyProtection="1">
      <alignment horizontal="center" vertical="center"/>
      <protection hidden="1"/>
    </xf>
    <xf numFmtId="0" fontId="0" fillId="3" borderId="16" xfId="0" applyFill="1" applyBorder="1" applyAlignment="1" applyProtection="1">
      <alignment horizontal="center" vertical="center"/>
      <protection hidden="1"/>
    </xf>
    <xf numFmtId="0" fontId="0" fillId="4" borderId="22" xfId="0" applyFill="1" applyBorder="1" applyAlignment="1" applyProtection="1">
      <alignment horizontal="center" vertical="center"/>
      <protection hidden="1"/>
    </xf>
    <xf numFmtId="0" fontId="0" fillId="4" borderId="15" xfId="0" applyFill="1" applyBorder="1" applyAlignment="1" applyProtection="1">
      <alignment horizontal="center" vertical="center"/>
      <protection hidden="1"/>
    </xf>
    <xf numFmtId="0" fontId="0" fillId="4" borderId="15" xfId="0" applyFill="1" applyBorder="1" applyAlignment="1" applyProtection="1">
      <alignment horizontal="center" vertical="center" wrapText="1"/>
      <protection hidden="1"/>
    </xf>
    <xf numFmtId="0" fontId="0" fillId="4" borderId="17" xfId="0" applyFill="1" applyBorder="1" applyAlignment="1" applyProtection="1">
      <alignment horizontal="center" vertical="center" wrapText="1"/>
      <protection hidden="1"/>
    </xf>
    <xf numFmtId="0" fontId="0" fillId="0" borderId="12" xfId="0" applyBorder="1" applyAlignment="1">
      <alignment horizontal="center" vertical="center"/>
    </xf>
    <xf numFmtId="0" fontId="0" fillId="0" borderId="0" xfId="0" applyAlignment="1"/>
    <xf numFmtId="0" fontId="13" fillId="7" borderId="19" xfId="0" applyFont="1" applyFill="1" applyBorder="1" applyAlignment="1">
      <alignment horizontal="center" vertical="center"/>
    </xf>
    <xf numFmtId="0" fontId="13" fillId="7" borderId="20" xfId="0" applyFont="1" applyFill="1" applyBorder="1" applyAlignment="1">
      <alignment horizontal="center" vertical="center"/>
    </xf>
    <xf numFmtId="0" fontId="13" fillId="7" borderId="21" xfId="0" applyFont="1" applyFill="1" applyBorder="1" applyAlignment="1">
      <alignment horizontal="center" vertical="center"/>
    </xf>
    <xf numFmtId="0" fontId="1" fillId="5" borderId="19" xfId="0" applyFont="1" applyFill="1" applyBorder="1" applyAlignment="1" applyProtection="1">
      <alignment horizontal="center" vertical="center" wrapText="1"/>
      <protection hidden="1"/>
    </xf>
    <xf numFmtId="0" fontId="1" fillId="5" borderId="20" xfId="0" applyFont="1" applyFill="1" applyBorder="1" applyAlignment="1" applyProtection="1">
      <alignment horizontal="center" vertical="center" wrapText="1"/>
      <protection hidden="1"/>
    </xf>
    <xf numFmtId="0" fontId="1" fillId="5" borderId="21" xfId="0" applyFont="1" applyFill="1" applyBorder="1" applyAlignment="1" applyProtection="1">
      <alignment horizontal="center" vertical="center" wrapText="1"/>
      <protection hidden="1"/>
    </xf>
    <xf numFmtId="0" fontId="9" fillId="7" borderId="7" xfId="0" applyFont="1" applyFill="1" applyBorder="1" applyAlignment="1">
      <alignment horizontal="center" vertical="center"/>
    </xf>
    <xf numFmtId="0" fontId="9" fillId="7" borderId="3" xfId="0" applyFont="1" applyFill="1" applyBorder="1" applyAlignment="1">
      <alignment horizontal="center" vertical="center"/>
    </xf>
    <xf numFmtId="0" fontId="9" fillId="7" borderId="8" xfId="0" applyFont="1" applyFill="1" applyBorder="1" applyAlignment="1">
      <alignment horizontal="center" vertical="center"/>
    </xf>
    <xf numFmtId="0" fontId="7" fillId="3" borderId="9" xfId="0" applyFont="1" applyFill="1" applyBorder="1" applyAlignment="1">
      <alignment horizontal="left" vertical="top" wrapText="1"/>
    </xf>
    <xf numFmtId="0" fontId="7" fillId="3" borderId="0" xfId="0" applyFont="1" applyFill="1" applyBorder="1" applyAlignment="1">
      <alignment horizontal="left" vertical="top" wrapText="1"/>
    </xf>
    <xf numFmtId="0" fontId="7" fillId="3" borderId="10" xfId="0" applyFont="1" applyFill="1" applyBorder="1" applyAlignment="1">
      <alignment horizontal="left" vertical="top" wrapText="1"/>
    </xf>
    <xf numFmtId="0" fontId="7" fillId="3" borderId="11" xfId="0" applyFont="1" applyFill="1" applyBorder="1" applyAlignment="1">
      <alignment horizontal="left" vertical="top" wrapText="1"/>
    </xf>
    <xf numFmtId="0" fontId="7" fillId="3" borderId="6" xfId="0" applyFont="1" applyFill="1" applyBorder="1" applyAlignment="1">
      <alignment horizontal="left" vertical="top" wrapText="1"/>
    </xf>
    <xf numFmtId="0" fontId="7" fillId="3" borderId="13" xfId="0" applyFont="1" applyFill="1" applyBorder="1" applyAlignment="1">
      <alignment horizontal="left" vertical="top" wrapText="1"/>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8" fillId="7" borderId="11" xfId="0" applyFont="1" applyFill="1" applyBorder="1" applyAlignment="1">
      <alignment horizontal="center" vertical="center"/>
    </xf>
    <xf numFmtId="0" fontId="8" fillId="7" borderId="13" xfId="0" applyFont="1" applyFill="1" applyBorder="1" applyAlignment="1">
      <alignment horizontal="center" vertical="center"/>
    </xf>
    <xf numFmtId="0" fontId="10" fillId="7" borderId="9" xfId="0" applyFont="1" applyFill="1" applyBorder="1" applyAlignment="1">
      <alignment horizontal="center" vertical="center" wrapText="1"/>
    </xf>
    <xf numFmtId="0" fontId="6" fillId="7"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86950-9C5D-4D09-9ACF-53282B9BBCE3}">
  <sheetPr codeName="Sheet1"/>
  <dimension ref="B1:B11"/>
  <sheetViews>
    <sheetView workbookViewId="0">
      <selection activeCell="B7" sqref="B7"/>
    </sheetView>
  </sheetViews>
  <sheetFormatPr defaultRowHeight="15" x14ac:dyDescent="0.25"/>
  <cols>
    <col min="1" max="1" width="1.42578125" style="1" customWidth="1"/>
    <col min="2" max="2" width="127" style="1" customWidth="1"/>
    <col min="3" max="16384" width="9.140625" style="1"/>
  </cols>
  <sheetData>
    <row r="1" spans="2:2" ht="15.75" thickBot="1" x14ac:dyDescent="0.3"/>
    <row r="2" spans="2:2" ht="28.5" x14ac:dyDescent="0.25">
      <c r="B2" s="2" t="s">
        <v>25</v>
      </c>
    </row>
    <row r="3" spans="2:2" ht="19.5" thickBot="1" x14ac:dyDescent="0.3">
      <c r="B3" s="4" t="s">
        <v>26</v>
      </c>
    </row>
    <row r="4" spans="2:2" ht="15.75" x14ac:dyDescent="0.25">
      <c r="B4" s="8" t="s">
        <v>1</v>
      </c>
    </row>
    <row r="5" spans="2:2" ht="60.75" thickBot="1" x14ac:dyDescent="0.3">
      <c r="B5" s="3" t="s">
        <v>6</v>
      </c>
    </row>
    <row r="6" spans="2:2" ht="15.75" x14ac:dyDescent="0.25">
      <c r="B6" s="7" t="s">
        <v>0</v>
      </c>
    </row>
    <row r="7" spans="2:2" ht="75" x14ac:dyDescent="0.25">
      <c r="B7" s="9" t="s">
        <v>24</v>
      </c>
    </row>
    <row r="8" spans="2:2" ht="195" x14ac:dyDescent="0.25">
      <c r="B8" s="5" t="s">
        <v>3</v>
      </c>
    </row>
    <row r="9" spans="2:2" ht="165" x14ac:dyDescent="0.25">
      <c r="B9" s="5" t="s">
        <v>2</v>
      </c>
    </row>
    <row r="10" spans="2:2" ht="90" x14ac:dyDescent="0.25">
      <c r="B10" s="5" t="s">
        <v>4</v>
      </c>
    </row>
    <row r="11" spans="2:2" ht="150.75" thickBot="1" x14ac:dyDescent="0.3">
      <c r="B11" s="6" t="s">
        <v>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A8340-3FC2-4F6E-9022-05927D92A0E5}">
  <sheetPr codeName="Sheet2"/>
  <dimension ref="B1:AD74"/>
  <sheetViews>
    <sheetView topLeftCell="A9" workbookViewId="0">
      <selection activeCell="C7" sqref="C7"/>
    </sheetView>
  </sheetViews>
  <sheetFormatPr defaultRowHeight="15" x14ac:dyDescent="0.25"/>
  <cols>
    <col min="1" max="1" width="1.7109375" style="19" customWidth="1"/>
    <col min="2" max="2" width="18" style="19" bestFit="1" customWidth="1"/>
    <col min="3" max="3" width="19.5703125" style="19" bestFit="1" customWidth="1"/>
    <col min="4" max="4" width="11.7109375" style="19" bestFit="1" customWidth="1"/>
    <col min="5" max="5" width="12.85546875" style="19" bestFit="1" customWidth="1"/>
    <col min="6" max="6" width="1.42578125" style="19" customWidth="1"/>
    <col min="7" max="7" width="11.28515625" style="19" bestFit="1" customWidth="1"/>
    <col min="8" max="8" width="13.7109375" style="19" customWidth="1"/>
    <col min="9" max="9" width="11.7109375" style="19" bestFit="1" customWidth="1"/>
    <col min="10" max="10" width="12.85546875" style="19" customWidth="1"/>
    <col min="11" max="11" width="1.42578125" style="19" customWidth="1"/>
    <col min="12" max="12" width="11.28515625" style="19" bestFit="1" customWidth="1"/>
    <col min="13" max="13" width="13.7109375" style="19" customWidth="1"/>
    <col min="14" max="14" width="11.7109375" style="19" bestFit="1" customWidth="1"/>
    <col min="15" max="15" width="12.85546875" style="19" customWidth="1"/>
    <col min="16" max="16" width="1.42578125" style="19" customWidth="1"/>
    <col min="17" max="17" width="11.28515625" style="19" bestFit="1" customWidth="1"/>
    <col min="18" max="18" width="13.7109375" style="19" customWidth="1"/>
    <col min="19" max="19" width="11.7109375" style="19" bestFit="1" customWidth="1"/>
    <col min="20" max="20" width="12.85546875" style="19" customWidth="1"/>
    <col min="21" max="21" width="1.42578125" style="19" customWidth="1"/>
    <col min="22" max="22" width="11.28515625" style="19" bestFit="1" customWidth="1"/>
    <col min="23" max="23" width="13.7109375" style="19" customWidth="1"/>
    <col min="24" max="24" width="11.7109375" style="19" bestFit="1" customWidth="1"/>
    <col min="25" max="25" width="12.85546875" style="19" customWidth="1"/>
    <col min="26" max="26" width="1.42578125" style="19" customWidth="1"/>
    <col min="27" max="27" width="11.28515625" style="19" bestFit="1" customWidth="1"/>
    <col min="28" max="28" width="13.7109375" style="19" customWidth="1"/>
    <col min="29" max="29" width="11.7109375" style="19" bestFit="1" customWidth="1"/>
    <col min="30" max="30" width="12.85546875" style="19" customWidth="1"/>
    <col min="31" max="16384" width="9.140625" style="19"/>
  </cols>
  <sheetData>
    <row r="1" spans="2:30" ht="8.25" customHeight="1" thickBot="1" x14ac:dyDescent="0.3"/>
    <row r="2" spans="2:30" ht="23.25" x14ac:dyDescent="0.25">
      <c r="B2" s="62" t="s">
        <v>35</v>
      </c>
      <c r="C2" s="63"/>
      <c r="D2" s="35"/>
      <c r="E2" s="53" t="s">
        <v>0</v>
      </c>
      <c r="F2" s="54"/>
      <c r="G2" s="54"/>
      <c r="H2" s="54"/>
      <c r="I2" s="54"/>
      <c r="J2" s="54"/>
      <c r="K2" s="54"/>
      <c r="L2" s="54"/>
      <c r="M2" s="55"/>
    </row>
    <row r="3" spans="2:30" ht="47.25" customHeight="1" x14ac:dyDescent="0.25">
      <c r="B3" s="66" t="s">
        <v>36</v>
      </c>
      <c r="C3" s="67"/>
      <c r="D3" s="35"/>
      <c r="E3" s="56" t="s">
        <v>43</v>
      </c>
      <c r="F3" s="57"/>
      <c r="G3" s="57"/>
      <c r="H3" s="57"/>
      <c r="I3" s="57"/>
      <c r="J3" s="57"/>
      <c r="K3" s="57"/>
      <c r="L3" s="57"/>
      <c r="M3" s="58"/>
      <c r="N3" s="34"/>
    </row>
    <row r="4" spans="2:30" ht="30.75" customHeight="1" thickBot="1" x14ac:dyDescent="0.3">
      <c r="B4" s="64" t="s">
        <v>23</v>
      </c>
      <c r="C4" s="65"/>
      <c r="D4" s="36"/>
      <c r="E4" s="56"/>
      <c r="F4" s="57"/>
      <c r="G4" s="57"/>
      <c r="H4" s="57"/>
      <c r="I4" s="57"/>
      <c r="J4" s="57"/>
      <c r="K4" s="57"/>
      <c r="L4" s="57"/>
      <c r="M4" s="58"/>
      <c r="N4" s="34"/>
    </row>
    <row r="5" spans="2:30" ht="47.25" customHeight="1" x14ac:dyDescent="0.25">
      <c r="B5" s="41" t="s">
        <v>28</v>
      </c>
      <c r="C5" s="39" t="s">
        <v>29</v>
      </c>
      <c r="D5" s="37"/>
      <c r="E5" s="56"/>
      <c r="F5" s="57"/>
      <c r="G5" s="57"/>
      <c r="H5" s="57"/>
      <c r="I5" s="57"/>
      <c r="J5" s="57"/>
      <c r="K5" s="57"/>
      <c r="L5" s="57"/>
      <c r="M5" s="58"/>
      <c r="N5" s="34"/>
    </row>
    <row r="6" spans="2:30" x14ac:dyDescent="0.25">
      <c r="B6" s="42" t="s">
        <v>27</v>
      </c>
      <c r="C6" s="40" t="s">
        <v>49</v>
      </c>
      <c r="D6" s="37"/>
      <c r="E6" s="56"/>
      <c r="F6" s="57"/>
      <c r="G6" s="57"/>
      <c r="H6" s="57"/>
      <c r="I6" s="57"/>
      <c r="J6" s="57"/>
      <c r="K6" s="57"/>
      <c r="L6" s="57"/>
      <c r="M6" s="58"/>
      <c r="N6" s="34"/>
    </row>
    <row r="7" spans="2:30" ht="37.5" customHeight="1" x14ac:dyDescent="0.25">
      <c r="B7" s="43" t="s">
        <v>46</v>
      </c>
      <c r="C7" s="15" t="s">
        <v>48</v>
      </c>
      <c r="D7" s="37"/>
      <c r="E7" s="56"/>
      <c r="F7" s="57"/>
      <c r="G7" s="57"/>
      <c r="H7" s="57"/>
      <c r="I7" s="57"/>
      <c r="J7" s="57"/>
      <c r="K7" s="57"/>
      <c r="L7" s="57"/>
      <c r="M7" s="58"/>
      <c r="N7" s="34"/>
    </row>
    <row r="8" spans="2:30" ht="60" x14ac:dyDescent="0.25">
      <c r="B8" s="43" t="s">
        <v>47</v>
      </c>
      <c r="C8" s="16" t="s">
        <v>45</v>
      </c>
      <c r="D8" s="38"/>
      <c r="E8" s="56"/>
      <c r="F8" s="57"/>
      <c r="G8" s="57"/>
      <c r="H8" s="57"/>
      <c r="I8" s="57"/>
      <c r="J8" s="57"/>
      <c r="K8" s="57"/>
      <c r="L8" s="57"/>
      <c r="M8" s="58"/>
      <c r="N8" s="34"/>
    </row>
    <row r="9" spans="2:30" ht="45.75" thickBot="1" x14ac:dyDescent="0.3">
      <c r="B9" s="44" t="s">
        <v>31</v>
      </c>
      <c r="C9" s="17">
        <v>3</v>
      </c>
      <c r="D9" s="38"/>
      <c r="E9" s="59"/>
      <c r="F9" s="60"/>
      <c r="G9" s="60"/>
      <c r="H9" s="60"/>
      <c r="I9" s="60"/>
      <c r="J9" s="60"/>
      <c r="K9" s="60"/>
      <c r="L9" s="60"/>
      <c r="M9" s="61"/>
      <c r="N9" s="34"/>
    </row>
    <row r="10" spans="2:30" ht="15.75" thickBot="1" x14ac:dyDescent="0.3"/>
    <row r="11" spans="2:30" ht="21.75" thickBot="1" x14ac:dyDescent="0.3">
      <c r="B11" s="47" t="s">
        <v>41</v>
      </c>
      <c r="C11" s="48"/>
      <c r="D11" s="48"/>
      <c r="E11" s="49"/>
      <c r="G11" s="47" t="s">
        <v>40</v>
      </c>
      <c r="H11" s="48"/>
      <c r="I11" s="48"/>
      <c r="J11" s="49"/>
      <c r="L11" s="47" t="s">
        <v>39</v>
      </c>
      <c r="M11" s="48"/>
      <c r="N11" s="48"/>
      <c r="O11" s="49"/>
      <c r="Q11" s="47" t="s">
        <v>37</v>
      </c>
      <c r="R11" s="48"/>
      <c r="S11" s="48"/>
      <c r="T11" s="49"/>
      <c r="V11" s="47" t="s">
        <v>38</v>
      </c>
      <c r="W11" s="48"/>
      <c r="X11" s="48"/>
      <c r="Y11" s="49"/>
      <c r="AA11" s="47" t="s">
        <v>44</v>
      </c>
      <c r="AB11" s="48"/>
      <c r="AC11" s="48"/>
      <c r="AD11" s="49"/>
    </row>
    <row r="12" spans="2:30" ht="66.75" customHeight="1" thickBot="1" x14ac:dyDescent="0.3">
      <c r="B12" s="50" t="s">
        <v>34</v>
      </c>
      <c r="C12" s="51"/>
      <c r="D12" s="51"/>
      <c r="E12" s="52"/>
      <c r="G12" s="50" t="s">
        <v>34</v>
      </c>
      <c r="H12" s="51"/>
      <c r="I12" s="51"/>
      <c r="J12" s="52"/>
      <c r="L12" s="50" t="s">
        <v>34</v>
      </c>
      <c r="M12" s="51"/>
      <c r="N12" s="51"/>
      <c r="O12" s="52"/>
      <c r="Q12" s="50" t="s">
        <v>34</v>
      </c>
      <c r="R12" s="51"/>
      <c r="S12" s="51"/>
      <c r="T12" s="52"/>
      <c r="V12" s="50" t="s">
        <v>34</v>
      </c>
      <c r="W12" s="51"/>
      <c r="X12" s="51"/>
      <c r="Y12" s="52"/>
      <c r="AA12" s="50" t="s">
        <v>34</v>
      </c>
      <c r="AB12" s="51"/>
      <c r="AC12" s="51"/>
      <c r="AD12" s="52"/>
    </row>
    <row r="13" spans="2:30" ht="58.5" thickBot="1" x14ac:dyDescent="0.3">
      <c r="B13" s="23" t="s">
        <v>32</v>
      </c>
      <c r="C13" s="24" t="s">
        <v>30</v>
      </c>
      <c r="D13" s="33" t="s">
        <v>42</v>
      </c>
      <c r="E13" s="25" t="s">
        <v>33</v>
      </c>
      <c r="G13" s="23" t="s">
        <v>32</v>
      </c>
      <c r="H13" s="24" t="s">
        <v>30</v>
      </c>
      <c r="I13" s="33" t="s">
        <v>42</v>
      </c>
      <c r="J13" s="25" t="s">
        <v>33</v>
      </c>
      <c r="L13" s="23" t="s">
        <v>32</v>
      </c>
      <c r="M13" s="24" t="s">
        <v>30</v>
      </c>
      <c r="N13" s="33" t="s">
        <v>42</v>
      </c>
      <c r="O13" s="25" t="s">
        <v>33</v>
      </c>
      <c r="Q13" s="23" t="s">
        <v>32</v>
      </c>
      <c r="R13" s="24" t="s">
        <v>30</v>
      </c>
      <c r="S13" s="33" t="s">
        <v>42</v>
      </c>
      <c r="T13" s="25" t="s">
        <v>33</v>
      </c>
      <c r="V13" s="23" t="s">
        <v>32</v>
      </c>
      <c r="W13" s="24" t="s">
        <v>30</v>
      </c>
      <c r="X13" s="33" t="s">
        <v>42</v>
      </c>
      <c r="Y13" s="25" t="s">
        <v>33</v>
      </c>
      <c r="AA13" s="23" t="s">
        <v>32</v>
      </c>
      <c r="AB13" s="24" t="s">
        <v>30</v>
      </c>
      <c r="AC13" s="33" t="s">
        <v>42</v>
      </c>
      <c r="AD13" s="25" t="s">
        <v>33</v>
      </c>
    </row>
    <row r="14" spans="2:30" x14ac:dyDescent="0.25">
      <c r="B14" s="26">
        <v>1</v>
      </c>
      <c r="C14" s="27">
        <v>380</v>
      </c>
      <c r="D14" s="27">
        <f>IF($C$7="Z",ROUND((30/$C$9),2), IF($C$7="C",ROUND((120/$C$9),2),""))</f>
        <v>40</v>
      </c>
      <c r="E14" s="28"/>
      <c r="G14" s="26">
        <v>1</v>
      </c>
      <c r="H14" s="27">
        <v>350</v>
      </c>
      <c r="I14" s="27">
        <f>IF($C$7="Z",ROUND((30/$C$9),2), IF($C$7="C",ROUND((120/$C$9),2),""))</f>
        <v>40</v>
      </c>
      <c r="J14" s="28"/>
      <c r="L14" s="26">
        <v>1</v>
      </c>
      <c r="M14" s="27">
        <v>350</v>
      </c>
      <c r="N14" s="27">
        <f>IF($C$7="Z",ROUND((30/$C$9),2), IF($C$7="C",ROUND((120/$C$9),2),""))</f>
        <v>40</v>
      </c>
      <c r="O14" s="28"/>
      <c r="Q14" s="26">
        <v>1</v>
      </c>
      <c r="R14" s="27">
        <v>380</v>
      </c>
      <c r="S14" s="27">
        <f>18/$C$9</f>
        <v>6</v>
      </c>
      <c r="T14" s="28"/>
      <c r="V14" s="26">
        <v>1</v>
      </c>
      <c r="W14" s="27">
        <v>350</v>
      </c>
      <c r="X14" s="27">
        <f>18/$C$9</f>
        <v>6</v>
      </c>
      <c r="Y14" s="28"/>
      <c r="AA14" s="26">
        <v>1</v>
      </c>
      <c r="AB14" s="27">
        <v>350</v>
      </c>
      <c r="AC14" s="27">
        <f>18/$C$9</f>
        <v>6</v>
      </c>
      <c r="AD14" s="28"/>
    </row>
    <row r="15" spans="2:30" x14ac:dyDescent="0.25">
      <c r="B15" s="10">
        <v>2</v>
      </c>
      <c r="C15" s="18">
        <v>410.3</v>
      </c>
      <c r="D15" s="20">
        <f t="shared" ref="D15:D35" si="0">IF($C$7="Z",ROUND((30/$C$9),2), IF($C$7="C",ROUND((120/$C$9),2),""))</f>
        <v>40</v>
      </c>
      <c r="E15" s="29"/>
      <c r="G15" s="10">
        <v>2</v>
      </c>
      <c r="H15" s="18">
        <v>377.9</v>
      </c>
      <c r="I15" s="20">
        <f t="shared" ref="I15:I23" si="1">IF($C$7="Z",ROUND((30/$C$9),2), IF($C$7="C",ROUND((120/$C$9),2),""))</f>
        <v>40</v>
      </c>
      <c r="J15" s="30"/>
      <c r="L15" s="10">
        <v>2</v>
      </c>
      <c r="M15" s="18">
        <v>377.9</v>
      </c>
      <c r="N15" s="20">
        <f t="shared" ref="N15:N25" si="2">IF($C$7="Z",ROUND((30/$C$9),2), IF($C$7="C",ROUND((120/$C$9),2),""))</f>
        <v>40</v>
      </c>
      <c r="O15" s="29"/>
      <c r="Q15" s="10">
        <v>2</v>
      </c>
      <c r="R15" s="18">
        <v>410.3</v>
      </c>
      <c r="S15" s="20">
        <f t="shared" ref="S15:S16" si="3">18/$C$9</f>
        <v>6</v>
      </c>
      <c r="T15" s="29"/>
      <c r="V15" s="10">
        <v>2</v>
      </c>
      <c r="W15" s="18">
        <f>W14* (10^(1/30))</f>
        <v>377.92130681469837</v>
      </c>
      <c r="X15" s="20">
        <f t="shared" ref="X15:X23" si="4">18/$C$9</f>
        <v>6</v>
      </c>
      <c r="Y15" s="29"/>
      <c r="AA15" s="10">
        <v>2</v>
      </c>
      <c r="AB15" s="18">
        <f>AB14*(10^(1/30))</f>
        <v>377.92130681469837</v>
      </c>
      <c r="AC15" s="20">
        <f t="shared" ref="AC15:AC25" si="5">18/$C$9</f>
        <v>6</v>
      </c>
      <c r="AD15" s="29"/>
    </row>
    <row r="16" spans="2:30" ht="15.75" thickBot="1" x14ac:dyDescent="0.3">
      <c r="B16" s="10">
        <v>3</v>
      </c>
      <c r="C16" s="18">
        <v>420</v>
      </c>
      <c r="D16" s="20">
        <f t="shared" si="0"/>
        <v>40</v>
      </c>
      <c r="E16" s="29"/>
      <c r="G16" s="10">
        <v>3</v>
      </c>
      <c r="H16" s="18">
        <v>408</v>
      </c>
      <c r="I16" s="20">
        <f t="shared" si="1"/>
        <v>40</v>
      </c>
      <c r="J16" s="30"/>
      <c r="L16" s="10">
        <v>3</v>
      </c>
      <c r="M16" s="18">
        <v>408.1</v>
      </c>
      <c r="N16" s="20">
        <f t="shared" si="2"/>
        <v>40</v>
      </c>
      <c r="O16" s="29"/>
      <c r="Q16" s="21">
        <v>3</v>
      </c>
      <c r="R16" s="22">
        <v>420</v>
      </c>
      <c r="S16" s="45">
        <f t="shared" si="3"/>
        <v>6</v>
      </c>
      <c r="T16" s="32"/>
      <c r="V16" s="10">
        <v>3</v>
      </c>
      <c r="W16" s="18">
        <f t="shared" ref="W16:W22" si="6">W15* (10^(1/30))</f>
        <v>408.07004041294107</v>
      </c>
      <c r="X16" s="20">
        <f t="shared" si="4"/>
        <v>6</v>
      </c>
      <c r="Y16" s="29"/>
      <c r="AA16" s="10">
        <v>3</v>
      </c>
      <c r="AB16" s="18">
        <f t="shared" ref="AB16:AB24" si="7">AB15*(10^(1/30))</f>
        <v>408.07004041294107</v>
      </c>
      <c r="AC16" s="20">
        <f t="shared" si="5"/>
        <v>6</v>
      </c>
      <c r="AD16" s="29"/>
    </row>
    <row r="17" spans="2:30" x14ac:dyDescent="0.25">
      <c r="B17" s="10">
        <v>4</v>
      </c>
      <c r="C17" s="18">
        <v>400</v>
      </c>
      <c r="D17" s="20">
        <f t="shared" si="0"/>
        <v>40</v>
      </c>
      <c r="E17" s="30"/>
      <c r="G17" s="10">
        <v>4</v>
      </c>
      <c r="H17" s="18">
        <v>440.5</v>
      </c>
      <c r="I17" s="20">
        <f t="shared" si="1"/>
        <v>40</v>
      </c>
      <c r="J17" s="30"/>
      <c r="L17" s="10">
        <v>4</v>
      </c>
      <c r="M17" s="18">
        <v>440.6</v>
      </c>
      <c r="N17" s="20">
        <f t="shared" si="2"/>
        <v>40</v>
      </c>
      <c r="O17" s="30"/>
      <c r="V17" s="10">
        <v>4</v>
      </c>
      <c r="W17" s="18">
        <f t="shared" si="6"/>
        <v>440.62389412795847</v>
      </c>
      <c r="X17" s="20">
        <f t="shared" si="4"/>
        <v>6</v>
      </c>
      <c r="Y17" s="30"/>
      <c r="AA17" s="10">
        <v>4</v>
      </c>
      <c r="AB17" s="18">
        <f t="shared" si="7"/>
        <v>440.62389412795847</v>
      </c>
      <c r="AC17" s="20">
        <f t="shared" si="5"/>
        <v>6</v>
      </c>
      <c r="AD17" s="30"/>
    </row>
    <row r="18" spans="2:30" x14ac:dyDescent="0.25">
      <c r="B18" s="10">
        <v>5</v>
      </c>
      <c r="C18" s="18">
        <v>431.9</v>
      </c>
      <c r="D18" s="20">
        <f t="shared" si="0"/>
        <v>40</v>
      </c>
      <c r="E18" s="30"/>
      <c r="G18" s="10">
        <v>5</v>
      </c>
      <c r="H18" s="18">
        <v>475.7</v>
      </c>
      <c r="I18" s="20">
        <f t="shared" si="1"/>
        <v>40</v>
      </c>
      <c r="J18" s="30"/>
      <c r="L18" s="10">
        <v>5</v>
      </c>
      <c r="M18" s="18">
        <v>475.8</v>
      </c>
      <c r="N18" s="20">
        <f t="shared" si="2"/>
        <v>40</v>
      </c>
      <c r="O18" s="30"/>
      <c r="V18" s="10">
        <v>5</v>
      </c>
      <c r="W18" s="18">
        <f t="shared" si="6"/>
        <v>475.77473680748392</v>
      </c>
      <c r="X18" s="20">
        <f t="shared" si="4"/>
        <v>6</v>
      </c>
      <c r="Y18" s="29"/>
      <c r="AA18" s="10">
        <v>5</v>
      </c>
      <c r="AB18" s="18">
        <f t="shared" si="7"/>
        <v>475.77473680748392</v>
      </c>
      <c r="AC18" s="20">
        <f t="shared" si="5"/>
        <v>6</v>
      </c>
      <c r="AD18" s="29"/>
    </row>
    <row r="19" spans="2:30" ht="15.75" customHeight="1" x14ac:dyDescent="0.25">
      <c r="B19" s="10">
        <v>6</v>
      </c>
      <c r="C19" s="18">
        <v>466.4</v>
      </c>
      <c r="D19" s="20">
        <f t="shared" si="0"/>
        <v>40</v>
      </c>
      <c r="E19" s="30"/>
      <c r="G19" s="10">
        <v>6</v>
      </c>
      <c r="H19" s="18">
        <v>513.6</v>
      </c>
      <c r="I19" s="20">
        <f t="shared" si="1"/>
        <v>40</v>
      </c>
      <c r="J19" s="30"/>
      <c r="L19" s="10">
        <v>6</v>
      </c>
      <c r="M19" s="18">
        <v>513.70000000000005</v>
      </c>
      <c r="N19" s="20">
        <f t="shared" si="2"/>
        <v>40</v>
      </c>
      <c r="O19" s="30"/>
      <c r="V19" s="10">
        <v>6</v>
      </c>
      <c r="W19" s="18">
        <f t="shared" si="6"/>
        <v>513.72974366772428</v>
      </c>
      <c r="X19" s="20">
        <f t="shared" si="4"/>
        <v>6</v>
      </c>
      <c r="Y19" s="29"/>
      <c r="AA19" s="10">
        <v>6</v>
      </c>
      <c r="AB19" s="18">
        <f t="shared" si="7"/>
        <v>513.72974366772428</v>
      </c>
      <c r="AC19" s="20">
        <f t="shared" si="5"/>
        <v>6</v>
      </c>
      <c r="AD19" s="29"/>
    </row>
    <row r="20" spans="2:30" x14ac:dyDescent="0.25">
      <c r="B20" s="10">
        <v>7</v>
      </c>
      <c r="C20" s="18">
        <v>503.6</v>
      </c>
      <c r="D20" s="20">
        <f t="shared" si="0"/>
        <v>40</v>
      </c>
      <c r="E20" s="30"/>
      <c r="G20" s="10">
        <v>7</v>
      </c>
      <c r="H20" s="18">
        <v>554.6</v>
      </c>
      <c r="I20" s="20">
        <f t="shared" si="1"/>
        <v>40</v>
      </c>
      <c r="J20" s="30"/>
      <c r="L20" s="10">
        <v>7</v>
      </c>
      <c r="M20" s="18">
        <v>554.70000000000005</v>
      </c>
      <c r="N20" s="20">
        <f t="shared" si="2"/>
        <v>40</v>
      </c>
      <c r="O20" s="30"/>
      <c r="V20" s="10">
        <v>7</v>
      </c>
      <c r="W20" s="18">
        <f t="shared" si="6"/>
        <v>554.71261736138968</v>
      </c>
      <c r="X20" s="20">
        <f t="shared" si="4"/>
        <v>6</v>
      </c>
      <c r="Y20" s="30"/>
      <c r="AA20" s="10">
        <v>7</v>
      </c>
      <c r="AB20" s="18">
        <f t="shared" si="7"/>
        <v>554.71261736138968</v>
      </c>
      <c r="AC20" s="20">
        <f t="shared" si="5"/>
        <v>6</v>
      </c>
      <c r="AD20" s="30"/>
    </row>
    <row r="21" spans="2:30" x14ac:dyDescent="0.25">
      <c r="B21" s="10">
        <v>8</v>
      </c>
      <c r="C21" s="18">
        <v>543.79999999999995</v>
      </c>
      <c r="D21" s="20">
        <f t="shared" si="0"/>
        <v>40</v>
      </c>
      <c r="E21" s="30"/>
      <c r="G21" s="10">
        <v>8</v>
      </c>
      <c r="H21" s="18">
        <v>598.9</v>
      </c>
      <c r="I21" s="20">
        <f t="shared" si="1"/>
        <v>40</v>
      </c>
      <c r="J21" s="30"/>
      <c r="L21" s="10">
        <v>8</v>
      </c>
      <c r="M21" s="18">
        <v>599</v>
      </c>
      <c r="N21" s="20">
        <f t="shared" si="2"/>
        <v>40</v>
      </c>
      <c r="O21" s="30"/>
      <c r="V21" s="10">
        <v>8</v>
      </c>
      <c r="W21" s="18">
        <f t="shared" si="6"/>
        <v>598.96490645662323</v>
      </c>
      <c r="X21" s="20">
        <f t="shared" si="4"/>
        <v>6</v>
      </c>
      <c r="Y21" s="29"/>
      <c r="AA21" s="10">
        <v>8</v>
      </c>
      <c r="AB21" s="18">
        <f t="shared" si="7"/>
        <v>598.96490645662323</v>
      </c>
      <c r="AC21" s="20">
        <f t="shared" si="5"/>
        <v>6</v>
      </c>
      <c r="AD21" s="29"/>
    </row>
    <row r="22" spans="2:30" x14ac:dyDescent="0.25">
      <c r="B22" s="10">
        <v>9</v>
      </c>
      <c r="C22" s="18">
        <v>587.20000000000005</v>
      </c>
      <c r="D22" s="20">
        <f t="shared" si="0"/>
        <v>40</v>
      </c>
      <c r="E22" s="30"/>
      <c r="G22" s="10">
        <v>9</v>
      </c>
      <c r="H22" s="18">
        <v>646.6</v>
      </c>
      <c r="I22" s="20">
        <f t="shared" si="1"/>
        <v>40</v>
      </c>
      <c r="J22" s="30"/>
      <c r="L22" s="10">
        <v>9</v>
      </c>
      <c r="M22" s="18">
        <v>646.70000000000005</v>
      </c>
      <c r="N22" s="20">
        <f t="shared" si="2"/>
        <v>40</v>
      </c>
      <c r="O22" s="30"/>
      <c r="V22" s="10">
        <v>9</v>
      </c>
      <c r="W22" s="18">
        <f t="shared" si="6"/>
        <v>646.74742909780173</v>
      </c>
      <c r="X22" s="20">
        <f t="shared" si="4"/>
        <v>6</v>
      </c>
      <c r="Y22" s="30"/>
      <c r="AA22" s="10">
        <v>9</v>
      </c>
      <c r="AB22" s="18">
        <f t="shared" si="7"/>
        <v>646.74742909780173</v>
      </c>
      <c r="AC22" s="20">
        <f t="shared" si="5"/>
        <v>6</v>
      </c>
      <c r="AD22" s="29"/>
    </row>
    <row r="23" spans="2:30" ht="15.75" thickBot="1" x14ac:dyDescent="0.3">
      <c r="B23" s="10">
        <v>10</v>
      </c>
      <c r="C23" s="18">
        <v>634</v>
      </c>
      <c r="D23" s="20">
        <f t="shared" si="0"/>
        <v>40</v>
      </c>
      <c r="E23" s="30"/>
      <c r="G23" s="10">
        <v>10</v>
      </c>
      <c r="H23" s="18">
        <v>650</v>
      </c>
      <c r="I23" s="20">
        <f t="shared" si="1"/>
        <v>40</v>
      </c>
      <c r="J23" s="30"/>
      <c r="L23" s="10">
        <v>10</v>
      </c>
      <c r="M23" s="18">
        <v>698.3</v>
      </c>
      <c r="N23" s="20">
        <f t="shared" si="2"/>
        <v>40</v>
      </c>
      <c r="O23" s="30"/>
      <c r="V23" s="21">
        <v>10</v>
      </c>
      <c r="W23" s="22">
        <v>650</v>
      </c>
      <c r="X23" s="45">
        <f t="shared" si="4"/>
        <v>6</v>
      </c>
      <c r="Y23" s="32"/>
      <c r="AA23" s="10">
        <v>10</v>
      </c>
      <c r="AB23" s="18">
        <f t="shared" si="7"/>
        <v>698.34181023910776</v>
      </c>
      <c r="AC23" s="20">
        <f t="shared" si="5"/>
        <v>6</v>
      </c>
      <c r="AD23" s="30"/>
    </row>
    <row r="24" spans="2:30" x14ac:dyDescent="0.25">
      <c r="B24" s="10">
        <v>11</v>
      </c>
      <c r="C24" s="18">
        <v>684.6</v>
      </c>
      <c r="D24" s="20">
        <f t="shared" si="0"/>
        <v>40</v>
      </c>
      <c r="E24" s="30"/>
      <c r="G24" s="10">
        <v>11</v>
      </c>
      <c r="H24" s="18">
        <v>701.9</v>
      </c>
      <c r="I24" s="18">
        <f>IF(I23="","",ROUND($I$23-((($I$23-$I$64)/41)*(G24-10)),2))</f>
        <v>39.04</v>
      </c>
      <c r="J24" s="30"/>
      <c r="L24" s="10">
        <v>11</v>
      </c>
      <c r="M24" s="18">
        <v>754.1</v>
      </c>
      <c r="N24" s="20">
        <f t="shared" si="2"/>
        <v>40</v>
      </c>
      <c r="O24" s="30"/>
      <c r="AA24" s="10">
        <v>11</v>
      </c>
      <c r="AB24" s="18">
        <f t="shared" si="7"/>
        <v>754.05214151115922</v>
      </c>
      <c r="AC24" s="20">
        <f t="shared" si="5"/>
        <v>6</v>
      </c>
      <c r="AD24" s="29"/>
    </row>
    <row r="25" spans="2:30" ht="15.75" thickBot="1" x14ac:dyDescent="0.3">
      <c r="B25" s="10">
        <v>12</v>
      </c>
      <c r="C25" s="18">
        <v>739.2</v>
      </c>
      <c r="D25" s="20">
        <f t="shared" si="0"/>
        <v>40</v>
      </c>
      <c r="E25" s="30"/>
      <c r="G25" s="10">
        <v>12</v>
      </c>
      <c r="H25" s="18">
        <v>757.8</v>
      </c>
      <c r="I25" s="18">
        <f>IF(I24="","",ROUND($I$23-((($I$23-$I$64)/41)*(G25-10)),2))</f>
        <v>38.07</v>
      </c>
      <c r="J25" s="30"/>
      <c r="L25" s="10">
        <v>12</v>
      </c>
      <c r="M25" s="18">
        <v>800</v>
      </c>
      <c r="N25" s="20">
        <f t="shared" si="2"/>
        <v>40</v>
      </c>
      <c r="O25" s="30"/>
      <c r="AA25" s="21">
        <v>12</v>
      </c>
      <c r="AB25" s="22">
        <v>800</v>
      </c>
      <c r="AC25" s="45">
        <f t="shared" si="5"/>
        <v>6</v>
      </c>
      <c r="AD25" s="32"/>
    </row>
    <row r="26" spans="2:30" x14ac:dyDescent="0.25">
      <c r="B26" s="10">
        <v>13</v>
      </c>
      <c r="C26" s="18">
        <v>798.2</v>
      </c>
      <c r="D26" s="20">
        <f t="shared" si="0"/>
        <v>40</v>
      </c>
      <c r="E26" s="30"/>
      <c r="G26" s="10">
        <v>13</v>
      </c>
      <c r="H26" s="18">
        <v>818.3</v>
      </c>
      <c r="I26" s="18">
        <f t="shared" ref="I26:I63" si="8">IF(I25="","",ROUND($I$23-((($I$23-$I$64)/41)*(G26-10)),2))</f>
        <v>37.11</v>
      </c>
      <c r="J26" s="30"/>
      <c r="L26" s="10">
        <v>13</v>
      </c>
      <c r="M26" s="18">
        <v>863.8</v>
      </c>
      <c r="N26" s="18">
        <f>IF(N25="","",ROUND($N$25-((($N$25-$N$74)/49)*(L26-12)),2))</f>
        <v>39.19</v>
      </c>
      <c r="O26" s="30"/>
    </row>
    <row r="27" spans="2:30" x14ac:dyDescent="0.25">
      <c r="B27" s="10">
        <v>14</v>
      </c>
      <c r="C27" s="18">
        <v>861.9</v>
      </c>
      <c r="D27" s="20">
        <f t="shared" si="0"/>
        <v>40</v>
      </c>
      <c r="E27" s="30"/>
      <c r="G27" s="10">
        <v>14</v>
      </c>
      <c r="H27" s="18">
        <v>883.6</v>
      </c>
      <c r="I27" s="18">
        <f t="shared" si="8"/>
        <v>36.15</v>
      </c>
      <c r="J27" s="30"/>
      <c r="L27" s="10">
        <v>14</v>
      </c>
      <c r="M27" s="18">
        <v>932.7</v>
      </c>
      <c r="N27" s="18">
        <f t="shared" ref="N27:N73" si="9">IF(N26="","",ROUND($N$25-((($N$25-$N$74)/49)*(L27-12)),2))</f>
        <v>38.39</v>
      </c>
      <c r="O27" s="30"/>
    </row>
    <row r="28" spans="2:30" x14ac:dyDescent="0.25">
      <c r="B28" s="10">
        <v>15</v>
      </c>
      <c r="C28" s="18">
        <v>930.7</v>
      </c>
      <c r="D28" s="20">
        <f t="shared" si="0"/>
        <v>40</v>
      </c>
      <c r="E28" s="30"/>
      <c r="G28" s="10">
        <v>15</v>
      </c>
      <c r="H28" s="18">
        <v>954.1</v>
      </c>
      <c r="I28" s="18">
        <f t="shared" si="8"/>
        <v>35.19</v>
      </c>
      <c r="J28" s="30"/>
      <c r="L28" s="10">
        <v>15</v>
      </c>
      <c r="M28" s="18">
        <v>1007.1</v>
      </c>
      <c r="N28" s="18">
        <f t="shared" si="9"/>
        <v>37.58</v>
      </c>
      <c r="O28" s="30"/>
    </row>
    <row r="29" spans="2:30" x14ac:dyDescent="0.25">
      <c r="B29" s="10">
        <v>16</v>
      </c>
      <c r="C29" s="18">
        <v>1004.9</v>
      </c>
      <c r="D29" s="20">
        <f t="shared" si="0"/>
        <v>40</v>
      </c>
      <c r="E29" s="30"/>
      <c r="G29" s="10">
        <v>16</v>
      </c>
      <c r="H29" s="18">
        <v>1030.2</v>
      </c>
      <c r="I29" s="18">
        <f t="shared" si="8"/>
        <v>34.22</v>
      </c>
      <c r="J29" s="30"/>
      <c r="L29" s="10">
        <v>16</v>
      </c>
      <c r="M29" s="18">
        <v>1087.5</v>
      </c>
      <c r="N29" s="18">
        <f t="shared" si="9"/>
        <v>36.78</v>
      </c>
      <c r="O29" s="30"/>
    </row>
    <row r="30" spans="2:30" x14ac:dyDescent="0.25">
      <c r="B30" s="10">
        <v>17</v>
      </c>
      <c r="C30" s="18">
        <v>1085.0999999999999</v>
      </c>
      <c r="D30" s="20">
        <f t="shared" si="0"/>
        <v>40</v>
      </c>
      <c r="E30" s="30"/>
      <c r="G30" s="10">
        <v>17</v>
      </c>
      <c r="H30" s="18">
        <v>1112.4000000000001</v>
      </c>
      <c r="I30" s="18">
        <f t="shared" si="8"/>
        <v>33.26</v>
      </c>
      <c r="J30" s="30"/>
      <c r="L30" s="10">
        <v>17</v>
      </c>
      <c r="M30" s="18">
        <v>1174.2</v>
      </c>
      <c r="N30" s="18">
        <f t="shared" si="9"/>
        <v>35.97</v>
      </c>
      <c r="O30" s="30"/>
    </row>
    <row r="31" spans="2:30" x14ac:dyDescent="0.25">
      <c r="B31" s="10">
        <v>18</v>
      </c>
      <c r="C31" s="18">
        <v>1171.7</v>
      </c>
      <c r="D31" s="20">
        <f t="shared" si="0"/>
        <v>40</v>
      </c>
      <c r="E31" s="30"/>
      <c r="G31" s="10">
        <v>18</v>
      </c>
      <c r="H31" s="18">
        <v>1201.0999999999999</v>
      </c>
      <c r="I31" s="18">
        <f t="shared" si="8"/>
        <v>32.299999999999997</v>
      </c>
      <c r="J31" s="30"/>
      <c r="L31" s="10">
        <v>18</v>
      </c>
      <c r="M31" s="18">
        <v>1267.9000000000001</v>
      </c>
      <c r="N31" s="18">
        <f t="shared" si="9"/>
        <v>35.17</v>
      </c>
      <c r="O31" s="30"/>
    </row>
    <row r="32" spans="2:30" x14ac:dyDescent="0.25">
      <c r="B32" s="10">
        <v>19</v>
      </c>
      <c r="C32" s="18">
        <v>1265.2</v>
      </c>
      <c r="D32" s="20">
        <f t="shared" si="0"/>
        <v>40</v>
      </c>
      <c r="E32" s="30"/>
      <c r="G32" s="10">
        <v>19</v>
      </c>
      <c r="H32" s="18">
        <v>1296.9000000000001</v>
      </c>
      <c r="I32" s="18">
        <f t="shared" si="8"/>
        <v>31.34</v>
      </c>
      <c r="J32" s="30"/>
      <c r="L32" s="10">
        <v>19</v>
      </c>
      <c r="M32" s="18">
        <v>1369.1</v>
      </c>
      <c r="N32" s="18">
        <f t="shared" si="9"/>
        <v>34.36</v>
      </c>
      <c r="O32" s="30"/>
    </row>
    <row r="33" spans="2:15" x14ac:dyDescent="0.25">
      <c r="B33" s="10">
        <v>20</v>
      </c>
      <c r="C33" s="18">
        <v>1366.1</v>
      </c>
      <c r="D33" s="20">
        <f t="shared" si="0"/>
        <v>40</v>
      </c>
      <c r="E33" s="30"/>
      <c r="G33" s="10">
        <v>20</v>
      </c>
      <c r="H33" s="18">
        <v>1400.4</v>
      </c>
      <c r="I33" s="18">
        <f t="shared" si="8"/>
        <v>30.37</v>
      </c>
      <c r="J33" s="30"/>
      <c r="L33" s="10">
        <v>20</v>
      </c>
      <c r="M33" s="18">
        <v>1478.3</v>
      </c>
      <c r="N33" s="18">
        <f t="shared" si="9"/>
        <v>33.56</v>
      </c>
      <c r="O33" s="30"/>
    </row>
    <row r="34" spans="2:15" x14ac:dyDescent="0.25">
      <c r="B34" s="10">
        <v>21</v>
      </c>
      <c r="C34" s="18">
        <v>1475.1</v>
      </c>
      <c r="D34" s="20">
        <f t="shared" si="0"/>
        <v>40</v>
      </c>
      <c r="E34" s="30"/>
      <c r="G34" s="10">
        <v>21</v>
      </c>
      <c r="H34" s="18">
        <v>1512.1</v>
      </c>
      <c r="I34" s="18">
        <f t="shared" si="8"/>
        <v>29.41</v>
      </c>
      <c r="J34" s="30"/>
      <c r="L34" s="10">
        <v>21</v>
      </c>
      <c r="M34" s="18">
        <v>1596.2</v>
      </c>
      <c r="N34" s="18">
        <f t="shared" si="9"/>
        <v>32.75</v>
      </c>
      <c r="O34" s="30"/>
    </row>
    <row r="35" spans="2:15" ht="15.75" thickBot="1" x14ac:dyDescent="0.3">
      <c r="B35" s="21">
        <v>22</v>
      </c>
      <c r="C35" s="22">
        <v>1500</v>
      </c>
      <c r="D35" s="45">
        <f t="shared" si="0"/>
        <v>40</v>
      </c>
      <c r="E35" s="31"/>
      <c r="G35" s="10">
        <v>22</v>
      </c>
      <c r="H35" s="18">
        <v>1632.7</v>
      </c>
      <c r="I35" s="18">
        <f t="shared" si="8"/>
        <v>28.45</v>
      </c>
      <c r="J35" s="30"/>
      <c r="L35" s="10">
        <v>22</v>
      </c>
      <c r="M35" s="18">
        <v>1723.5</v>
      </c>
      <c r="N35" s="18">
        <f t="shared" si="9"/>
        <v>31.94</v>
      </c>
      <c r="O35" s="30"/>
    </row>
    <row r="36" spans="2:15" x14ac:dyDescent="0.25">
      <c r="G36" s="10">
        <v>23</v>
      </c>
      <c r="H36" s="18">
        <v>1763</v>
      </c>
      <c r="I36" s="18">
        <f t="shared" si="8"/>
        <v>27.49</v>
      </c>
      <c r="J36" s="30"/>
      <c r="L36" s="10">
        <v>23</v>
      </c>
      <c r="M36" s="18">
        <v>1861</v>
      </c>
      <c r="N36" s="18">
        <f t="shared" si="9"/>
        <v>31.14</v>
      </c>
      <c r="O36" s="30"/>
    </row>
    <row r="37" spans="2:15" x14ac:dyDescent="0.25">
      <c r="G37" s="10">
        <v>24</v>
      </c>
      <c r="H37" s="18">
        <v>1903.6</v>
      </c>
      <c r="I37" s="18">
        <f t="shared" si="8"/>
        <v>26.52</v>
      </c>
      <c r="J37" s="30"/>
      <c r="L37" s="10">
        <v>24</v>
      </c>
      <c r="M37" s="18">
        <v>2009.5</v>
      </c>
      <c r="N37" s="18">
        <f t="shared" si="9"/>
        <v>30.33</v>
      </c>
      <c r="O37" s="30"/>
    </row>
    <row r="38" spans="2:15" ht="15.75" customHeight="1" x14ac:dyDescent="0.25">
      <c r="G38" s="10">
        <v>25</v>
      </c>
      <c r="H38" s="18">
        <v>2055.5</v>
      </c>
      <c r="I38" s="18">
        <f t="shared" si="8"/>
        <v>25.56</v>
      </c>
      <c r="J38" s="30"/>
      <c r="L38" s="10">
        <v>25</v>
      </c>
      <c r="M38" s="18">
        <v>2169.8000000000002</v>
      </c>
      <c r="N38" s="18">
        <f t="shared" si="9"/>
        <v>29.53</v>
      </c>
      <c r="O38" s="30"/>
    </row>
    <row r="39" spans="2:15" x14ac:dyDescent="0.25">
      <c r="G39" s="10">
        <v>26</v>
      </c>
      <c r="H39" s="18">
        <v>2219.5</v>
      </c>
      <c r="I39" s="18">
        <f t="shared" si="8"/>
        <v>24.6</v>
      </c>
      <c r="J39" s="30"/>
      <c r="L39" s="10">
        <v>26</v>
      </c>
      <c r="M39" s="18">
        <v>2342.9</v>
      </c>
      <c r="N39" s="18">
        <f t="shared" si="9"/>
        <v>28.72</v>
      </c>
      <c r="O39" s="30"/>
    </row>
    <row r="40" spans="2:15" x14ac:dyDescent="0.25">
      <c r="G40" s="10">
        <v>27</v>
      </c>
      <c r="H40" s="18">
        <v>2396.5</v>
      </c>
      <c r="I40" s="18">
        <f t="shared" si="8"/>
        <v>23.63</v>
      </c>
      <c r="J40" s="30"/>
      <c r="L40" s="10">
        <v>27</v>
      </c>
      <c r="M40" s="18">
        <v>2529.8000000000002</v>
      </c>
      <c r="N40" s="18">
        <f t="shared" si="9"/>
        <v>27.92</v>
      </c>
      <c r="O40" s="30"/>
    </row>
    <row r="41" spans="2:15" x14ac:dyDescent="0.25">
      <c r="G41" s="10">
        <v>28</v>
      </c>
      <c r="H41" s="18">
        <v>2587.6999999999998</v>
      </c>
      <c r="I41" s="18">
        <f t="shared" si="8"/>
        <v>22.67</v>
      </c>
      <c r="J41" s="30"/>
      <c r="L41" s="10">
        <v>28</v>
      </c>
      <c r="M41" s="18">
        <v>2731.6</v>
      </c>
      <c r="N41" s="18">
        <f t="shared" si="9"/>
        <v>27.11</v>
      </c>
      <c r="O41" s="30"/>
    </row>
    <row r="42" spans="2:15" x14ac:dyDescent="0.25">
      <c r="G42" s="10">
        <v>29</v>
      </c>
      <c r="H42" s="18">
        <v>2794.1</v>
      </c>
      <c r="I42" s="18">
        <f t="shared" si="8"/>
        <v>21.71</v>
      </c>
      <c r="J42" s="30"/>
      <c r="L42" s="10">
        <v>29</v>
      </c>
      <c r="M42" s="18">
        <v>2949.6</v>
      </c>
      <c r="N42" s="18">
        <f t="shared" si="9"/>
        <v>26.31</v>
      </c>
      <c r="O42" s="30"/>
    </row>
    <row r="43" spans="2:15" x14ac:dyDescent="0.25">
      <c r="G43" s="10">
        <v>30</v>
      </c>
      <c r="H43" s="18">
        <v>3017</v>
      </c>
      <c r="I43" s="18">
        <f t="shared" si="8"/>
        <v>20.75</v>
      </c>
      <c r="J43" s="30"/>
      <c r="L43" s="10">
        <v>30</v>
      </c>
      <c r="M43" s="18">
        <v>3184.9</v>
      </c>
      <c r="N43" s="18">
        <f t="shared" si="9"/>
        <v>25.5</v>
      </c>
      <c r="O43" s="30"/>
    </row>
    <row r="44" spans="2:15" x14ac:dyDescent="0.25">
      <c r="G44" s="10">
        <v>31</v>
      </c>
      <c r="H44" s="18">
        <v>3257.7</v>
      </c>
      <c r="I44" s="18">
        <f t="shared" si="8"/>
        <v>19.78</v>
      </c>
      <c r="J44" s="30"/>
      <c r="L44" s="10">
        <v>31</v>
      </c>
      <c r="M44" s="18">
        <v>3438.9</v>
      </c>
      <c r="N44" s="18">
        <f t="shared" si="9"/>
        <v>24.7</v>
      </c>
      <c r="O44" s="30"/>
    </row>
    <row r="45" spans="2:15" x14ac:dyDescent="0.25">
      <c r="G45" s="10">
        <v>32</v>
      </c>
      <c r="H45" s="18">
        <v>3517.6</v>
      </c>
      <c r="I45" s="18">
        <f t="shared" si="8"/>
        <v>18.82</v>
      </c>
      <c r="J45" s="30"/>
      <c r="L45" s="10">
        <v>32</v>
      </c>
      <c r="M45" s="18">
        <v>3713.3</v>
      </c>
      <c r="N45" s="18">
        <f t="shared" si="9"/>
        <v>23.89</v>
      </c>
      <c r="O45" s="30"/>
    </row>
    <row r="46" spans="2:15" x14ac:dyDescent="0.25">
      <c r="G46" s="10">
        <v>33</v>
      </c>
      <c r="H46" s="18">
        <v>3798.2</v>
      </c>
      <c r="I46" s="18">
        <f t="shared" si="8"/>
        <v>17.86</v>
      </c>
      <c r="J46" s="30"/>
      <c r="L46" s="10">
        <v>33</v>
      </c>
      <c r="M46" s="18">
        <v>4009.5</v>
      </c>
      <c r="N46" s="18">
        <f t="shared" si="9"/>
        <v>23.08</v>
      </c>
      <c r="O46" s="30"/>
    </row>
    <row r="47" spans="2:15" x14ac:dyDescent="0.25">
      <c r="G47" s="10">
        <v>34</v>
      </c>
      <c r="H47" s="18">
        <v>4101.2</v>
      </c>
      <c r="I47" s="18">
        <f t="shared" si="8"/>
        <v>16.899999999999999</v>
      </c>
      <c r="J47" s="30"/>
      <c r="L47" s="10">
        <v>34</v>
      </c>
      <c r="M47" s="18">
        <v>4329.3999999999996</v>
      </c>
      <c r="N47" s="18">
        <f t="shared" si="9"/>
        <v>22.28</v>
      </c>
      <c r="O47" s="30"/>
    </row>
    <row r="48" spans="2:15" x14ac:dyDescent="0.25">
      <c r="G48" s="10">
        <v>35</v>
      </c>
      <c r="H48" s="18">
        <v>4428.3999999999996</v>
      </c>
      <c r="I48" s="18">
        <f t="shared" si="8"/>
        <v>15.93</v>
      </c>
      <c r="J48" s="30"/>
      <c r="L48" s="10">
        <v>35</v>
      </c>
      <c r="M48" s="18">
        <v>4674.7</v>
      </c>
      <c r="N48" s="18">
        <f t="shared" si="9"/>
        <v>21.47</v>
      </c>
      <c r="O48" s="30"/>
    </row>
    <row r="49" spans="7:15" x14ac:dyDescent="0.25">
      <c r="G49" s="10">
        <v>36</v>
      </c>
      <c r="H49" s="18">
        <v>4781.7</v>
      </c>
      <c r="I49" s="18">
        <f t="shared" si="8"/>
        <v>14.97</v>
      </c>
      <c r="J49" s="30"/>
      <c r="L49" s="10">
        <v>36</v>
      </c>
      <c r="M49" s="18">
        <v>5047.7</v>
      </c>
      <c r="N49" s="18">
        <f t="shared" si="9"/>
        <v>20.67</v>
      </c>
      <c r="O49" s="30"/>
    </row>
    <row r="50" spans="7:15" x14ac:dyDescent="0.25">
      <c r="G50" s="10">
        <v>37</v>
      </c>
      <c r="H50" s="18">
        <v>5163.1000000000004</v>
      </c>
      <c r="I50" s="18">
        <f t="shared" si="8"/>
        <v>14.01</v>
      </c>
      <c r="J50" s="30"/>
      <c r="L50" s="10">
        <v>37</v>
      </c>
      <c r="M50" s="18">
        <v>5450.3</v>
      </c>
      <c r="N50" s="18">
        <f t="shared" si="9"/>
        <v>19.86</v>
      </c>
      <c r="O50" s="30"/>
    </row>
    <row r="51" spans="7:15" x14ac:dyDescent="0.25">
      <c r="G51" s="10">
        <v>38</v>
      </c>
      <c r="H51" s="18">
        <v>5575</v>
      </c>
      <c r="I51" s="18">
        <f t="shared" si="8"/>
        <v>13.04</v>
      </c>
      <c r="J51" s="30"/>
      <c r="L51" s="10">
        <v>38</v>
      </c>
      <c r="M51" s="18">
        <v>5885.1</v>
      </c>
      <c r="N51" s="18">
        <f t="shared" si="9"/>
        <v>19.059999999999999</v>
      </c>
      <c r="O51" s="30"/>
    </row>
    <row r="52" spans="7:15" x14ac:dyDescent="0.25">
      <c r="G52" s="10">
        <v>39</v>
      </c>
      <c r="H52" s="18">
        <v>6019.8</v>
      </c>
      <c r="I52" s="18">
        <f t="shared" si="8"/>
        <v>12.08</v>
      </c>
      <c r="J52" s="30"/>
      <c r="L52" s="10">
        <v>39</v>
      </c>
      <c r="M52" s="18">
        <v>6354.6</v>
      </c>
      <c r="N52" s="18">
        <f t="shared" si="9"/>
        <v>18.25</v>
      </c>
      <c r="O52" s="30"/>
    </row>
    <row r="53" spans="7:15" x14ac:dyDescent="0.25">
      <c r="G53" s="10">
        <v>40</v>
      </c>
      <c r="H53" s="18">
        <v>6500</v>
      </c>
      <c r="I53" s="18">
        <f t="shared" si="8"/>
        <v>11.12</v>
      </c>
      <c r="J53" s="30"/>
      <c r="L53" s="10">
        <v>40</v>
      </c>
      <c r="M53" s="18">
        <v>6861.6</v>
      </c>
      <c r="N53" s="18">
        <f t="shared" si="9"/>
        <v>17.45</v>
      </c>
      <c r="O53" s="30"/>
    </row>
    <row r="54" spans="7:15" x14ac:dyDescent="0.25">
      <c r="G54" s="10">
        <v>41</v>
      </c>
      <c r="H54" s="18">
        <v>7018.5</v>
      </c>
      <c r="I54" s="18">
        <f t="shared" si="8"/>
        <v>10.16</v>
      </c>
      <c r="J54" s="30"/>
      <c r="L54" s="10">
        <v>41</v>
      </c>
      <c r="M54" s="18">
        <v>7408.9</v>
      </c>
      <c r="N54" s="18">
        <f t="shared" si="9"/>
        <v>16.64</v>
      </c>
      <c r="O54" s="30"/>
    </row>
    <row r="55" spans="7:15" x14ac:dyDescent="0.25">
      <c r="G55" s="10">
        <v>42</v>
      </c>
      <c r="H55" s="18">
        <v>7578.4</v>
      </c>
      <c r="I55" s="18">
        <f t="shared" si="8"/>
        <v>9.19</v>
      </c>
      <c r="J55" s="30"/>
      <c r="L55" s="10">
        <v>42</v>
      </c>
      <c r="M55" s="18">
        <v>8000</v>
      </c>
      <c r="N55" s="18">
        <f t="shared" si="9"/>
        <v>15.83</v>
      </c>
      <c r="O55" s="30"/>
    </row>
    <row r="56" spans="7:15" x14ac:dyDescent="0.25">
      <c r="G56" s="10">
        <v>43</v>
      </c>
      <c r="H56" s="18">
        <v>8183</v>
      </c>
      <c r="I56" s="18">
        <f t="shared" si="8"/>
        <v>8.23</v>
      </c>
      <c r="J56" s="30"/>
      <c r="L56" s="10">
        <v>43</v>
      </c>
      <c r="M56" s="18">
        <v>8638.2000000000007</v>
      </c>
      <c r="N56" s="18">
        <f t="shared" si="9"/>
        <v>15.03</v>
      </c>
      <c r="O56" s="30"/>
    </row>
    <row r="57" spans="7:15" x14ac:dyDescent="0.25">
      <c r="G57" s="10">
        <v>44</v>
      </c>
      <c r="H57" s="18">
        <v>8835.7999999999993</v>
      </c>
      <c r="I57" s="18">
        <f t="shared" si="8"/>
        <v>7.27</v>
      </c>
      <c r="J57" s="30"/>
      <c r="L57" s="10">
        <v>44</v>
      </c>
      <c r="M57" s="18">
        <v>9327.2999999999993</v>
      </c>
      <c r="N57" s="18">
        <f t="shared" si="9"/>
        <v>14.22</v>
      </c>
      <c r="O57" s="30"/>
    </row>
    <row r="58" spans="7:15" x14ac:dyDescent="0.25">
      <c r="G58" s="10">
        <v>45</v>
      </c>
      <c r="H58" s="18">
        <v>9540.7000000000007</v>
      </c>
      <c r="I58" s="18">
        <f t="shared" si="8"/>
        <v>6.31</v>
      </c>
      <c r="J58" s="30"/>
      <c r="L58" s="10">
        <v>45</v>
      </c>
      <c r="M58" s="18">
        <v>10071.4</v>
      </c>
      <c r="N58" s="18">
        <f t="shared" si="9"/>
        <v>13.42</v>
      </c>
      <c r="O58" s="30"/>
    </row>
    <row r="59" spans="7:15" x14ac:dyDescent="0.25">
      <c r="G59" s="10">
        <v>46</v>
      </c>
      <c r="H59" s="18">
        <v>10301.799999999999</v>
      </c>
      <c r="I59" s="18">
        <f t="shared" si="8"/>
        <v>5.34</v>
      </c>
      <c r="J59" s="30"/>
      <c r="L59" s="10">
        <v>46</v>
      </c>
      <c r="M59" s="18">
        <v>10874.9</v>
      </c>
      <c r="N59" s="18">
        <f t="shared" si="9"/>
        <v>12.61</v>
      </c>
      <c r="O59" s="30"/>
    </row>
    <row r="60" spans="7:15" x14ac:dyDescent="0.25">
      <c r="G60" s="10">
        <v>47</v>
      </c>
      <c r="H60" s="18">
        <v>11123.6</v>
      </c>
      <c r="I60" s="18">
        <f t="shared" si="8"/>
        <v>4.38</v>
      </c>
      <c r="J60" s="30"/>
      <c r="L60" s="10">
        <v>47</v>
      </c>
      <c r="M60" s="18">
        <v>11742.4</v>
      </c>
      <c r="N60" s="18">
        <f t="shared" si="9"/>
        <v>11.81</v>
      </c>
      <c r="O60" s="30"/>
    </row>
    <row r="61" spans="7:15" x14ac:dyDescent="0.25">
      <c r="G61" s="10">
        <v>48</v>
      </c>
      <c r="H61" s="18">
        <v>12011</v>
      </c>
      <c r="I61" s="18">
        <f t="shared" si="8"/>
        <v>3.42</v>
      </c>
      <c r="J61" s="30"/>
      <c r="L61" s="10">
        <v>48</v>
      </c>
      <c r="M61" s="18">
        <v>12679.1</v>
      </c>
      <c r="N61" s="18">
        <f t="shared" si="9"/>
        <v>11</v>
      </c>
      <c r="O61" s="30"/>
    </row>
    <row r="62" spans="7:15" x14ac:dyDescent="0.25">
      <c r="G62" s="10">
        <v>49</v>
      </c>
      <c r="H62" s="18">
        <v>12969.2</v>
      </c>
      <c r="I62" s="18">
        <f t="shared" si="8"/>
        <v>2.46</v>
      </c>
      <c r="J62" s="30"/>
      <c r="L62" s="10">
        <v>49</v>
      </c>
      <c r="M62" s="18">
        <v>13690.6</v>
      </c>
      <c r="N62" s="18">
        <f t="shared" si="9"/>
        <v>10.199999999999999</v>
      </c>
      <c r="O62" s="30"/>
    </row>
    <row r="63" spans="7:15" x14ac:dyDescent="0.25">
      <c r="G63" s="10">
        <v>50</v>
      </c>
      <c r="H63" s="18">
        <v>14003.8</v>
      </c>
      <c r="I63" s="18">
        <f t="shared" si="8"/>
        <v>1.49</v>
      </c>
      <c r="J63" s="30"/>
      <c r="L63" s="10">
        <v>50</v>
      </c>
      <c r="M63" s="18">
        <v>14782.8</v>
      </c>
      <c r="N63" s="18">
        <f t="shared" si="9"/>
        <v>9.39</v>
      </c>
      <c r="O63" s="30"/>
    </row>
    <row r="64" spans="7:15" ht="15.75" thickBot="1" x14ac:dyDescent="0.3">
      <c r="G64" s="21">
        <v>51</v>
      </c>
      <c r="H64" s="22">
        <v>15000</v>
      </c>
      <c r="I64" s="22">
        <f>IF($C$7="Z",ROUND((0.8/$C$9),2),IF($C$7="C",ROUND((1.6/$C$9),2),""))</f>
        <v>0.53</v>
      </c>
      <c r="J64" s="31"/>
      <c r="L64" s="10">
        <v>51</v>
      </c>
      <c r="M64" s="18">
        <v>15962.1</v>
      </c>
      <c r="N64" s="18">
        <f t="shared" si="9"/>
        <v>8.59</v>
      </c>
      <c r="O64" s="30"/>
    </row>
    <row r="65" spans="12:15" x14ac:dyDescent="0.25">
      <c r="L65" s="10">
        <v>52</v>
      </c>
      <c r="M65" s="18">
        <v>17235.5</v>
      </c>
      <c r="N65" s="18">
        <f t="shared" si="9"/>
        <v>7.78</v>
      </c>
      <c r="O65" s="30"/>
    </row>
    <row r="66" spans="12:15" x14ac:dyDescent="0.25">
      <c r="L66" s="10">
        <v>53</v>
      </c>
      <c r="M66" s="18">
        <v>18610.400000000001</v>
      </c>
      <c r="N66" s="18">
        <f t="shared" si="9"/>
        <v>6.97</v>
      </c>
      <c r="O66" s="30"/>
    </row>
    <row r="67" spans="12:15" x14ac:dyDescent="0.25">
      <c r="L67" s="10">
        <v>54</v>
      </c>
      <c r="M67" s="18">
        <v>20095.099999999999</v>
      </c>
      <c r="N67" s="18">
        <f t="shared" si="9"/>
        <v>6.17</v>
      </c>
      <c r="O67" s="30"/>
    </row>
    <row r="68" spans="12:15" x14ac:dyDescent="0.25">
      <c r="L68" s="10">
        <v>55</v>
      </c>
      <c r="M68" s="18">
        <v>21698.2</v>
      </c>
      <c r="N68" s="18">
        <f t="shared" si="9"/>
        <v>5.36</v>
      </c>
      <c r="O68" s="30"/>
    </row>
    <row r="69" spans="12:15" x14ac:dyDescent="0.25">
      <c r="L69" s="10">
        <v>56</v>
      </c>
      <c r="M69" s="18">
        <v>23429.200000000001</v>
      </c>
      <c r="N69" s="18">
        <f t="shared" si="9"/>
        <v>4.5599999999999996</v>
      </c>
      <c r="O69" s="30"/>
    </row>
    <row r="70" spans="12:15" x14ac:dyDescent="0.25">
      <c r="L70" s="10">
        <v>57</v>
      </c>
      <c r="M70" s="18">
        <v>25298.2</v>
      </c>
      <c r="N70" s="18">
        <f t="shared" si="9"/>
        <v>3.75</v>
      </c>
      <c r="O70" s="30"/>
    </row>
    <row r="71" spans="12:15" x14ac:dyDescent="0.25">
      <c r="L71" s="10">
        <v>58</v>
      </c>
      <c r="M71" s="18">
        <v>27316.400000000001</v>
      </c>
      <c r="N71" s="18">
        <f t="shared" si="9"/>
        <v>2.95</v>
      </c>
      <c r="O71" s="30"/>
    </row>
    <row r="72" spans="12:15" x14ac:dyDescent="0.25">
      <c r="L72" s="10">
        <v>59</v>
      </c>
      <c r="M72" s="18">
        <v>29495.599999999999</v>
      </c>
      <c r="N72" s="18">
        <f t="shared" si="9"/>
        <v>2.14</v>
      </c>
      <c r="O72" s="30"/>
    </row>
    <row r="73" spans="12:15" x14ac:dyDescent="0.25">
      <c r="L73" s="10">
        <v>60</v>
      </c>
      <c r="M73" s="18">
        <v>31848.6</v>
      </c>
      <c r="N73" s="18">
        <f t="shared" si="9"/>
        <v>1.34</v>
      </c>
      <c r="O73" s="30"/>
    </row>
    <row r="74" spans="12:15" ht="15.75" thickBot="1" x14ac:dyDescent="0.3">
      <c r="L74" s="21">
        <v>61</v>
      </c>
      <c r="M74" s="22">
        <v>32000</v>
      </c>
      <c r="N74" s="22">
        <f>IF($C$7="Z",ROUND((0.8/$C$9),2),IF($C$7="C",ROUND((1.6/$C$9),2),""))</f>
        <v>0.53</v>
      </c>
      <c r="O74" s="31"/>
    </row>
  </sheetData>
  <mergeCells count="17">
    <mergeCell ref="B2:C2"/>
    <mergeCell ref="B4:C4"/>
    <mergeCell ref="B12:E12"/>
    <mergeCell ref="B11:E11"/>
    <mergeCell ref="G11:J11"/>
    <mergeCell ref="G12:J12"/>
    <mergeCell ref="B3:C3"/>
    <mergeCell ref="V11:Y11"/>
    <mergeCell ref="V12:Y12"/>
    <mergeCell ref="AA11:AD11"/>
    <mergeCell ref="AA12:AD12"/>
    <mergeCell ref="E2:M2"/>
    <mergeCell ref="E3:M9"/>
    <mergeCell ref="Q11:T11"/>
    <mergeCell ref="Q12:T12"/>
    <mergeCell ref="L11:O11"/>
    <mergeCell ref="L12:O1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ABFC6-D335-415E-A804-CA50A93372BE}">
  <sheetPr codeName="Sheet3"/>
  <dimension ref="A1:D75"/>
  <sheetViews>
    <sheetView tabSelected="1" topLeftCell="A59" workbookViewId="0">
      <selection activeCell="B75" sqref="B75"/>
    </sheetView>
  </sheetViews>
  <sheetFormatPr defaultRowHeight="15" x14ac:dyDescent="0.25"/>
  <cols>
    <col min="1" max="1" width="21.7109375" style="11" bestFit="1" customWidth="1"/>
    <col min="2" max="2" width="16.28515625" style="11" bestFit="1" customWidth="1"/>
    <col min="3" max="3" width="15.42578125" style="11" customWidth="1"/>
    <col min="4" max="4" width="13.28515625" style="11" bestFit="1" customWidth="1"/>
    <col min="5" max="16384" width="9.140625" style="11"/>
  </cols>
  <sheetData>
    <row r="1" spans="1:4" x14ac:dyDescent="0.25">
      <c r="A1" s="11" t="str">
        <f>Calculator!$C$5</f>
        <v>DO-160G - Section 19</v>
      </c>
    </row>
    <row r="2" spans="1:4" x14ac:dyDescent="0.25">
      <c r="A2" s="11" t="str">
        <f>_xlfn.CONCAT(Calculator!$C$6," (Cat ",Calculator!$C$7,Calculator!$C$8,")")</f>
        <v>19.3.3 Calibration (Cat CW)</v>
      </c>
    </row>
    <row r="3" spans="1:4" x14ac:dyDescent="0.25">
      <c r="A3" s="13"/>
      <c r="B3" s="14" t="s">
        <v>13</v>
      </c>
      <c r="C3" s="14" t="s">
        <v>14</v>
      </c>
      <c r="D3" s="14" t="s">
        <v>15</v>
      </c>
    </row>
    <row r="4" spans="1:4" x14ac:dyDescent="0.25">
      <c r="A4" s="14" t="s">
        <v>9</v>
      </c>
      <c r="B4" s="14" t="s">
        <v>10</v>
      </c>
      <c r="C4" s="14" t="s">
        <v>11</v>
      </c>
      <c r="D4" s="14" t="s">
        <v>8</v>
      </c>
    </row>
    <row r="5" spans="1:4" x14ac:dyDescent="0.25">
      <c r="B5" s="11" t="s">
        <v>12</v>
      </c>
    </row>
    <row r="6" spans="1:4" x14ac:dyDescent="0.25">
      <c r="A6" s="12">
        <v>1</v>
      </c>
      <c r="B6" s="12">
        <f>IF(AND(OR(Calculator!$C$7="Z",Calculator!$C$7="C"),Calculator!$C$8="C"),IF(AND(Calculator!B14=0,Calculator!B13=22),"EndData",IF(Calculator!B14=0,"",Calculator!C14)),IF(AND(OR(Calculator!$C$7="Z",Calculator!$C$7="C"),Calculator!$C$8="N"),IF(AND(Calculator!G14=0,Calculator!G13=51),"EndData",IF(Calculator!G14=0,"",Calculator!H14)),IF(AND(OR(Calculator!$C$7="Z",Calculator!$C$7="C"),Calculator!$C$8="W"),IF(AND(Calculator!L14=0,Calculator!L13=61),"EndData",IF(Calculator!L14=0,"",Calculator!M14)),IF(AND(Calculator!$C$7="A",Calculator!$C$8="C"),IF(AND(Calculator!Q14=0,Calculator!Q13=3),"EndData",IF(Calculator!Q14=0,"",Calculator!R14)),IF(AND(Calculator!$C$7="A",Calculator!$C$8="N"),IF(AND(Calculator!V14=0,Calculator!V13=10),"EndData",IF(Calculator!V14=0,"",Calculator!W14)),IF(AND(Calculator!$C$7="A",Calculator!$C$8="W"),IF(AND(Calculator!AA14=0,Calculator!AA13=12),"EndData",IF(Calculator!AA14=0,"",Calculator!AB14)),""))))))</f>
        <v>350</v>
      </c>
      <c r="C6" s="12">
        <f>IF(IF(AND(OR(Calculator!$C$7="Z",Calculator!$C$7="C"),Calculator!$C$8="C"),IF(AND(Calculator!B14=0,Calculator!B13=22),"",IF(Calculator!B14=0,"",Calculator!D14)),IF(AND(OR(Calculator!$C$7="Z",Calculator!$C$7="C"),Calculator!$C$8="N"),IF(AND(Calculator!G14=0,Calculator!G13=51),"",IF(Calculator!G14=0,"",Calculator!I14)),IF(AND(OR(Calculator!$C$7="Z",Calculator!$C$7="C"),Calculator!$C$8="W"),IF(AND(Calculator!L14=0,Calculator!L13=61),"",IF(Calculator!L14=0,"",Calculator!N14)),IF(AND(Calculator!$C$7="A",Calculator!$C$8="C"),IF(AND(Calculator!Q14=0,Calculator!Q13=3),"",IF(Calculator!Q14=0,"",Calculator!S14)),IF(AND(Calculator!$C$7="A",Calculator!$C$8="N"),IF(AND(Calculator!V14=0,Calculator!V13=10),"",IF(Calculator!V14=0,"",Calculator!X14)),IF(AND(Calculator!$C$7="A",Calculator!$C$8="W"),IF(AND(Calculator!AA14=0,Calculator!AA13=12),"",IF(Calculator!AA14=0,"",Calculator!AC14)),""))))))="","",ROUND((IF(AND(OR(Calculator!$C$7="Z",Calculator!$C$7="C"),Calculator!$C$8="C"),IF(AND(Calculator!B14=0,Calculator!B13=22),"",IF(Calculator!B14=0,"",IF(Calculator!E14="",Calculator!D14,((Calculator!D14/Calculator!E14)*Calculator!D14)))),IF(AND(OR(Calculator!$C$7="Z",Calculator!$C$7="C"),Calculator!$C$8="N"),IF(AND(Calculator!G14=0,Calculator!G13=51),"",IF(Calculator!G14=0,"",IF(Calculator!J14="",Calculator!I14,((Calculator!I14/Calculator!J14)*Calculator!I14)))),IF(AND(OR(Calculator!$C$7="Z",Calculator!$C$7="C"),Calculator!$C$8="W"),IF(AND(Calculator!L14=0,Calculator!L13=61),"",IF(Calculator!L14=0,"",IF(Calculator!O14="",Calculator!N14,((Calculator!N14/Calculator!O14)*Calculator!N14)))),IF(AND(Calculator!$C$7="A",Calculator!$C$8="C"),IF(AND(Calculator!Q14=0,Calculator!Q13=3),"",IF(Calculator!Q14=0,"",IF(Calculator!T14="",Calculator!S14,((Calculator!S14/Calculator!T14)*Calculator!S14)))),IF(AND(Calculator!$C$7="A",Calculator!$C$8="N"),IF(AND(Calculator!V14=0,Calculator!V13=10),"",IF(Calculator!V14=0,"",IF(Calculator!Y14="",Calculator!X14,((Calculator!X14/Calculator!Y14)*Calculator!X14)))),IF(AND(Calculator!$C$7="A",Calculator!$C$8="W"),IF(AND(Calculator!AA14=0,Calculator!AA13=12),"",IF(Calculator!AA14=0,"",IF(Calculator!AD14="",Calculator!AC14,((Calculator!AC14/Calculator!AD14)*Calculator!AC14)))),"")))))))*SQRT(2),2))</f>
        <v>56.57</v>
      </c>
      <c r="D6" s="12">
        <f>IF(C6="","",2000)</f>
        <v>2000</v>
      </c>
    </row>
    <row r="7" spans="1:4" x14ac:dyDescent="0.25">
      <c r="A7" s="12">
        <v>2</v>
      </c>
      <c r="B7" s="12">
        <f>IF(AND(OR(Calculator!$C$7="Z",Calculator!$C$7="C"),Calculator!$C$8="C"),IF(AND(Calculator!B15=0,Calculator!B14=22),"EndData",IF(Calculator!B15=0,"",Calculator!C15)),IF(AND(OR(Calculator!$C$7="Z",Calculator!$C$7="C"),Calculator!$C$8="N"),IF(AND(Calculator!G15=0,Calculator!G14=51),"EndData",IF(Calculator!G15=0,"",Calculator!H15)),IF(AND(OR(Calculator!$C$7="Z",Calculator!$C$7="C"),Calculator!$C$8="W"),IF(AND(Calculator!L15=0,Calculator!L14=61),"EndData",IF(Calculator!L15=0,"",Calculator!M15)),IF(AND(Calculator!$C$7="A",Calculator!$C$8="C"),IF(AND(Calculator!Q15=0,Calculator!Q14=3),"EndData",IF(Calculator!Q15=0,"",Calculator!R15)),IF(AND(Calculator!$C$7="A",Calculator!$C$8="N"),IF(AND(Calculator!V15=0,Calculator!V14=10),"EndData",IF(Calculator!V15=0,"",Calculator!W15)),IF(AND(Calculator!$C$7="A",Calculator!$C$8="W"),IF(AND(Calculator!AA15=0,Calculator!AA14=12),"EndData",IF(Calculator!AA15=0,"",Calculator!AB15)),""))))))</f>
        <v>377.9</v>
      </c>
      <c r="C7" s="12">
        <f>IF(IF(AND(OR(Calculator!$C$7="Z",Calculator!$C$7="C"),Calculator!$C$8="C"),IF(AND(Calculator!B15=0,Calculator!B14=22),"",IF(Calculator!B15=0,"",Calculator!D15)),IF(AND(OR(Calculator!$C$7="Z",Calculator!$C$7="C"),Calculator!$C$8="N"),IF(AND(Calculator!G15=0,Calculator!G14=51),"",IF(Calculator!G15=0,"",Calculator!I15)),IF(AND(OR(Calculator!$C$7="Z",Calculator!$C$7="C"),Calculator!$C$8="W"),IF(AND(Calculator!L15=0,Calculator!L14=61),"",IF(Calculator!L15=0,"",Calculator!N15)),IF(AND(Calculator!$C$7="A",Calculator!$C$8="C"),IF(AND(Calculator!Q15=0,Calculator!Q14=3),"",IF(Calculator!Q15=0,"",Calculator!S15)),IF(AND(Calculator!$C$7="A",Calculator!$C$8="N"),IF(AND(Calculator!V15=0,Calculator!V14=10),"",IF(Calculator!V15=0,"",Calculator!X15)),IF(AND(Calculator!$C$7="A",Calculator!$C$8="W"),IF(AND(Calculator!AA15=0,Calculator!AA14=12),"",IF(Calculator!AA15=0,"",Calculator!AC15)),""))))))="","",ROUND((IF(AND(OR(Calculator!$C$7="Z",Calculator!$C$7="C"),Calculator!$C$8="C"),IF(AND(Calculator!B15=0,Calculator!B14=22),"",IF(Calculator!B15=0,"",IF(Calculator!E15="",Calculator!D15,((Calculator!D15/Calculator!E15)*Calculator!D15)))),IF(AND(OR(Calculator!$C$7="Z",Calculator!$C$7="C"),Calculator!$C$8="N"),IF(AND(Calculator!G15=0,Calculator!G14=51),"",IF(Calculator!G15=0,"",IF(Calculator!J15="",Calculator!I15,((Calculator!I15/Calculator!J15)*Calculator!I15)))),IF(AND(OR(Calculator!$C$7="Z",Calculator!$C$7="C"),Calculator!$C$8="W"),IF(AND(Calculator!L15=0,Calculator!L14=61),"",IF(Calculator!L15=0,"",IF(Calculator!O15="",Calculator!N15,((Calculator!N15/Calculator!O15)*Calculator!N15)))),IF(AND(Calculator!$C$7="A",Calculator!$C$8="C"),IF(AND(Calculator!Q15=0,Calculator!Q14=3),"",IF(Calculator!Q15=0,"",IF(Calculator!T15="",Calculator!S15,((Calculator!S15/Calculator!T15)*Calculator!S15)))),IF(AND(Calculator!$C$7="A",Calculator!$C$8="N"),IF(AND(Calculator!V15=0,Calculator!V14=10),"",IF(Calculator!V15=0,"",IF(Calculator!Y15="",Calculator!X15,((Calculator!X15/Calculator!Y15)*Calculator!X15)))),IF(AND(Calculator!$C$7="A",Calculator!$C$8="W"),IF(AND(Calculator!AA15=0,Calculator!AA14=12),"",IF(Calculator!AA15=0,"",IF(Calculator!AD15="",Calculator!AC15,((Calculator!AC15/Calculator!AD15)*Calculator!AC15)))),"")))))))*SQRT(2),2))</f>
        <v>56.57</v>
      </c>
      <c r="D7" s="12">
        <f t="shared" ref="D7:D67" si="0">IF(C7="","",2000)</f>
        <v>2000</v>
      </c>
    </row>
    <row r="8" spans="1:4" x14ac:dyDescent="0.25">
      <c r="A8" s="12">
        <v>3</v>
      </c>
      <c r="B8" s="12">
        <f>IF(AND(OR(Calculator!$C$7="Z",Calculator!$C$7="C"),Calculator!$C$8="C"),IF(AND(Calculator!B16=0,Calculator!B15=22),"EndData",IF(Calculator!B16=0,"",Calculator!C16)),IF(AND(OR(Calculator!$C$7="Z",Calculator!$C$7="C"),Calculator!$C$8="N"),IF(AND(Calculator!G16=0,Calculator!G15=51),"EndData",IF(Calculator!G16=0,"",Calculator!H16)),IF(AND(OR(Calculator!$C$7="Z",Calculator!$C$7="C"),Calculator!$C$8="W"),IF(AND(Calculator!L16=0,Calculator!L15=61),"EndData",IF(Calculator!L16=0,"",Calculator!M16)),IF(AND(Calculator!$C$7="A",Calculator!$C$8="C"),IF(AND(Calculator!Q16=0,Calculator!Q15=3),"EndData",IF(Calculator!Q16=0,"",Calculator!R16)),IF(AND(Calculator!$C$7="A",Calculator!$C$8="N"),IF(AND(Calculator!V16=0,Calculator!V15=10),"EndData",IF(Calculator!V16=0,"",Calculator!W16)),IF(AND(Calculator!$C$7="A",Calculator!$C$8="W"),IF(AND(Calculator!AA16=0,Calculator!AA15=12),"EndData",IF(Calculator!AA16=0,"",Calculator!AB16)),""))))))</f>
        <v>408.1</v>
      </c>
      <c r="C8" s="12">
        <f>IF(IF(AND(OR(Calculator!$C$7="Z",Calculator!$C$7="C"),Calculator!$C$8="C"),IF(AND(Calculator!B16=0,Calculator!B15=22),"",IF(Calculator!B16=0,"",Calculator!D16)),IF(AND(OR(Calculator!$C$7="Z",Calculator!$C$7="C"),Calculator!$C$8="N"),IF(AND(Calculator!G16=0,Calculator!G15=51),"",IF(Calculator!G16=0,"",Calculator!I16)),IF(AND(OR(Calculator!$C$7="Z",Calculator!$C$7="C"),Calculator!$C$8="W"),IF(AND(Calculator!L16=0,Calculator!L15=61),"",IF(Calculator!L16=0,"",Calculator!N16)),IF(AND(Calculator!$C$7="A",Calculator!$C$8="C"),IF(AND(Calculator!Q16=0,Calculator!Q15=3),"",IF(Calculator!Q16=0,"",Calculator!S16)),IF(AND(Calculator!$C$7="A",Calculator!$C$8="N"),IF(AND(Calculator!V16=0,Calculator!V15=10),"",IF(Calculator!V16=0,"",Calculator!X16)),IF(AND(Calculator!$C$7="A",Calculator!$C$8="W"),IF(AND(Calculator!AA16=0,Calculator!AA15=12),"",IF(Calculator!AA16=0,"",Calculator!AC16)),""))))))="","",ROUND((IF(AND(OR(Calculator!$C$7="Z",Calculator!$C$7="C"),Calculator!$C$8="C"),IF(AND(Calculator!B16=0,Calculator!B15=22),"",IF(Calculator!B16=0,"",IF(Calculator!E16="",Calculator!D16,((Calculator!D16/Calculator!E16)*Calculator!D16)))),IF(AND(OR(Calculator!$C$7="Z",Calculator!$C$7="C"),Calculator!$C$8="N"),IF(AND(Calculator!G16=0,Calculator!G15=51),"",IF(Calculator!G16=0,"",IF(Calculator!J16="",Calculator!I16,((Calculator!I16/Calculator!J16)*Calculator!I16)))),IF(AND(OR(Calculator!$C$7="Z",Calculator!$C$7="C"),Calculator!$C$8="W"),IF(AND(Calculator!L16=0,Calculator!L15=61),"",IF(Calculator!L16=0,"",IF(Calculator!O16="",Calculator!N16,((Calculator!N16/Calculator!O16)*Calculator!N16)))),IF(AND(Calculator!$C$7="A",Calculator!$C$8="C"),IF(AND(Calculator!Q16=0,Calculator!Q15=3),"",IF(Calculator!Q16=0,"",IF(Calculator!T16="",Calculator!S16,((Calculator!S16/Calculator!T16)*Calculator!S16)))),IF(AND(Calculator!$C$7="A",Calculator!$C$8="N"),IF(AND(Calculator!V16=0,Calculator!V15=10),"",IF(Calculator!V16=0,"",IF(Calculator!Y16="",Calculator!X16,((Calculator!X16/Calculator!Y16)*Calculator!X16)))),IF(AND(Calculator!$C$7="A",Calculator!$C$8="W"),IF(AND(Calculator!AA16=0,Calculator!AA15=12),"",IF(Calculator!AA16=0,"",IF(Calculator!AD16="",Calculator!AC16,((Calculator!AC16/Calculator!AD16)*Calculator!AC16)))),"")))))))*SQRT(2),2))</f>
        <v>56.57</v>
      </c>
      <c r="D8" s="12">
        <f t="shared" si="0"/>
        <v>2000</v>
      </c>
    </row>
    <row r="9" spans="1:4" x14ac:dyDescent="0.25">
      <c r="A9" s="12">
        <v>4</v>
      </c>
      <c r="B9" s="12">
        <f>IF(AND(OR(Calculator!$C$7="Z",Calculator!$C$7="C"),Calculator!$C$8="C"),IF(AND(Calculator!B17=0,Calculator!B16=22),"EndData",IF(Calculator!B17=0,"",Calculator!C17)),IF(AND(OR(Calculator!$C$7="Z",Calculator!$C$7="C"),Calculator!$C$8="N"),IF(AND(Calculator!G17=0,Calculator!G16=51),"EndData",IF(Calculator!G17=0,"",Calculator!H17)),IF(AND(OR(Calculator!$C$7="Z",Calculator!$C$7="C"),Calculator!$C$8="W"),IF(AND(Calculator!L17=0,Calculator!L16=61),"EndData",IF(Calculator!L17=0,"",Calculator!M17)),IF(AND(Calculator!$C$7="A",Calculator!$C$8="C"),IF(AND(Calculator!Q17=0,Calculator!Q16=3),"EndData",IF(Calculator!Q17=0,"",Calculator!R17)),IF(AND(Calculator!$C$7="A",Calculator!$C$8="N"),IF(AND(Calculator!V17=0,Calculator!V16=10),"EndData",IF(Calculator!V17=0,"",Calculator!W17)),IF(AND(Calculator!$C$7="A",Calculator!$C$8="W"),IF(AND(Calculator!AA17=0,Calculator!AA16=12),"EndData",IF(Calculator!AA17=0,"",Calculator!AB17)),""))))))</f>
        <v>440.6</v>
      </c>
      <c r="C9" s="12">
        <f>IF(IF(AND(OR(Calculator!$C$7="Z",Calculator!$C$7="C"),Calculator!$C$8="C"),IF(AND(Calculator!B17=0,Calculator!B16=22),"",IF(Calculator!B17=0,"",Calculator!D17)),IF(AND(OR(Calculator!$C$7="Z",Calculator!$C$7="C"),Calculator!$C$8="N"),IF(AND(Calculator!G17=0,Calculator!G16=51),"",IF(Calculator!G17=0,"",Calculator!I17)),IF(AND(OR(Calculator!$C$7="Z",Calculator!$C$7="C"),Calculator!$C$8="W"),IF(AND(Calculator!L17=0,Calculator!L16=61),"",IF(Calculator!L17=0,"",Calculator!N17)),IF(AND(Calculator!$C$7="A",Calculator!$C$8="C"),IF(AND(Calculator!Q17=0,Calculator!Q16=3),"",IF(Calculator!Q17=0,"",Calculator!S17)),IF(AND(Calculator!$C$7="A",Calculator!$C$8="N"),IF(AND(Calculator!V17=0,Calculator!V16=10),"",IF(Calculator!V17=0,"",Calculator!X17)),IF(AND(Calculator!$C$7="A",Calculator!$C$8="W"),IF(AND(Calculator!AA17=0,Calculator!AA16=12),"",IF(Calculator!AA17=0,"",Calculator!AC17)),""))))))="","",ROUND((IF(AND(OR(Calculator!$C$7="Z",Calculator!$C$7="C"),Calculator!$C$8="C"),IF(AND(Calculator!B17=0,Calculator!B16=22),"",IF(Calculator!B17=0,"",IF(Calculator!E17="",Calculator!D17,((Calculator!D17/Calculator!E17)*Calculator!D17)))),IF(AND(OR(Calculator!$C$7="Z",Calculator!$C$7="C"),Calculator!$C$8="N"),IF(AND(Calculator!G17=0,Calculator!G16=51),"",IF(Calculator!G17=0,"",IF(Calculator!J17="",Calculator!I17,((Calculator!I17/Calculator!J17)*Calculator!I17)))),IF(AND(OR(Calculator!$C$7="Z",Calculator!$C$7="C"),Calculator!$C$8="W"),IF(AND(Calculator!L17=0,Calculator!L16=61),"",IF(Calculator!L17=0,"",IF(Calculator!O17="",Calculator!N17,((Calculator!N17/Calculator!O17)*Calculator!N17)))),IF(AND(Calculator!$C$7="A",Calculator!$C$8="C"),IF(AND(Calculator!Q17=0,Calculator!Q16=3),"",IF(Calculator!Q17=0,"",IF(Calculator!T17="",Calculator!S17,((Calculator!S17/Calculator!T17)*Calculator!S17)))),IF(AND(Calculator!$C$7="A",Calculator!$C$8="N"),IF(AND(Calculator!V17=0,Calculator!V16=10),"",IF(Calculator!V17=0,"",IF(Calculator!Y17="",Calculator!X17,((Calculator!X17/Calculator!Y17)*Calculator!X17)))),IF(AND(Calculator!$C$7="A",Calculator!$C$8="W"),IF(AND(Calculator!AA17=0,Calculator!AA16=12),"",IF(Calculator!AA17=0,"",IF(Calculator!AD17="",Calculator!AC17,((Calculator!AC17/Calculator!AD17)*Calculator!AC17)))),"")))))))*SQRT(2),2))</f>
        <v>56.57</v>
      </c>
      <c r="D9" s="12">
        <f t="shared" si="0"/>
        <v>2000</v>
      </c>
    </row>
    <row r="10" spans="1:4" x14ac:dyDescent="0.25">
      <c r="A10" s="12">
        <v>5</v>
      </c>
      <c r="B10" s="12">
        <f>IF(AND(OR(Calculator!$C$7="Z",Calculator!$C$7="C"),Calculator!$C$8="C"),IF(AND(Calculator!B18=0,Calculator!B17=22),"EndData",IF(Calculator!B18=0,"",Calculator!C18)),IF(AND(OR(Calculator!$C$7="Z",Calculator!$C$7="C"),Calculator!$C$8="N"),IF(AND(Calculator!G18=0,Calculator!G17=51),"EndData",IF(Calculator!G18=0,"",Calculator!H18)),IF(AND(OR(Calculator!$C$7="Z",Calculator!$C$7="C"),Calculator!$C$8="W"),IF(AND(Calculator!L18=0,Calculator!L17=61),"EndData",IF(Calculator!L18=0,"",Calculator!M18)),IF(AND(Calculator!$C$7="A",Calculator!$C$8="C"),IF(AND(Calculator!Q18=0,Calculator!Q17=3),"EndData",IF(Calculator!Q18=0,"",Calculator!R18)),IF(AND(Calculator!$C$7="A",Calculator!$C$8="N"),IF(AND(Calculator!V18=0,Calculator!V17=10),"EndData",IF(Calculator!V18=0,"",Calculator!W18)),IF(AND(Calculator!$C$7="A",Calculator!$C$8="W"),IF(AND(Calculator!AA18=0,Calculator!AA17=12),"EndData",IF(Calculator!AA18=0,"",Calculator!AB18)),""))))))</f>
        <v>475.8</v>
      </c>
      <c r="C10" s="12">
        <f>IF(IF(AND(OR(Calculator!$C$7="Z",Calculator!$C$7="C"),Calculator!$C$8="C"),IF(AND(Calculator!B18=0,Calculator!B17=22),"",IF(Calculator!B18=0,"",Calculator!D18)),IF(AND(OR(Calculator!$C$7="Z",Calculator!$C$7="C"),Calculator!$C$8="N"),IF(AND(Calculator!G18=0,Calculator!G17=51),"",IF(Calculator!G18=0,"",Calculator!I18)),IF(AND(OR(Calculator!$C$7="Z",Calculator!$C$7="C"),Calculator!$C$8="W"),IF(AND(Calculator!L18=0,Calculator!L17=61),"",IF(Calculator!L18=0,"",Calculator!N18)),IF(AND(Calculator!$C$7="A",Calculator!$C$8="C"),IF(AND(Calculator!Q18=0,Calculator!Q17=3),"",IF(Calculator!Q18=0,"",Calculator!S18)),IF(AND(Calculator!$C$7="A",Calculator!$C$8="N"),IF(AND(Calculator!V18=0,Calculator!V17=10),"",IF(Calculator!V18=0,"",Calculator!X18)),IF(AND(Calculator!$C$7="A",Calculator!$C$8="W"),IF(AND(Calculator!AA18=0,Calculator!AA17=12),"",IF(Calculator!AA18=0,"",Calculator!AC18)),""))))))="","",ROUND((IF(AND(OR(Calculator!$C$7="Z",Calculator!$C$7="C"),Calculator!$C$8="C"),IF(AND(Calculator!B18=0,Calculator!B17=22),"",IF(Calculator!B18=0,"",IF(Calculator!E18="",Calculator!D18,((Calculator!D18/Calculator!E18)*Calculator!D18)))),IF(AND(OR(Calculator!$C$7="Z",Calculator!$C$7="C"),Calculator!$C$8="N"),IF(AND(Calculator!G18=0,Calculator!G17=51),"",IF(Calculator!G18=0,"",IF(Calculator!J18="",Calculator!I18,((Calculator!I18/Calculator!J18)*Calculator!I18)))),IF(AND(OR(Calculator!$C$7="Z",Calculator!$C$7="C"),Calculator!$C$8="W"),IF(AND(Calculator!L18=0,Calculator!L17=61),"",IF(Calculator!L18=0,"",IF(Calculator!O18="",Calculator!N18,((Calculator!N18/Calculator!O18)*Calculator!N18)))),IF(AND(Calculator!$C$7="A",Calculator!$C$8="C"),IF(AND(Calculator!Q18=0,Calculator!Q17=3),"",IF(Calculator!Q18=0,"",IF(Calculator!T18="",Calculator!S18,((Calculator!S18/Calculator!T18)*Calculator!S18)))),IF(AND(Calculator!$C$7="A",Calculator!$C$8="N"),IF(AND(Calculator!V18=0,Calculator!V17=10),"",IF(Calculator!V18=0,"",IF(Calculator!Y18="",Calculator!X18,((Calculator!X18/Calculator!Y18)*Calculator!X18)))),IF(AND(Calculator!$C$7="A",Calculator!$C$8="W"),IF(AND(Calculator!AA18=0,Calculator!AA17=12),"",IF(Calculator!AA18=0,"",IF(Calculator!AD18="",Calculator!AC18,((Calculator!AC18/Calculator!AD18)*Calculator!AC18)))),"")))))))*SQRT(2),2))</f>
        <v>56.57</v>
      </c>
      <c r="D10" s="12">
        <f t="shared" si="0"/>
        <v>2000</v>
      </c>
    </row>
    <row r="11" spans="1:4" x14ac:dyDescent="0.25">
      <c r="A11" s="12">
        <v>6</v>
      </c>
      <c r="B11" s="12">
        <f>IF(AND(OR(Calculator!$C$7="Z",Calculator!$C$7="C"),Calculator!$C$8="C"),IF(AND(Calculator!B19=0,Calculator!B18=22),"EndData",IF(Calculator!B19=0,"",Calculator!C19)),IF(AND(OR(Calculator!$C$7="Z",Calculator!$C$7="C"),Calculator!$C$8="N"),IF(AND(Calculator!G19=0,Calculator!G18=51),"EndData",IF(Calculator!G19=0,"",Calculator!H19)),IF(AND(OR(Calculator!$C$7="Z",Calculator!$C$7="C"),Calculator!$C$8="W"),IF(AND(Calculator!L19=0,Calculator!L18=61),"EndData",IF(Calculator!L19=0,"",Calculator!M19)),IF(AND(Calculator!$C$7="A",Calculator!$C$8="C"),IF(AND(Calculator!Q19=0,Calculator!Q18=3),"EndData",IF(Calculator!Q19=0,"",Calculator!R19)),IF(AND(Calculator!$C$7="A",Calculator!$C$8="N"),IF(AND(Calculator!V19=0,Calculator!V18=10),"EndData",IF(Calculator!V19=0,"",Calculator!W19)),IF(AND(Calculator!$C$7="A",Calculator!$C$8="W"),IF(AND(Calculator!AA19=0,Calculator!AA18=12),"EndData",IF(Calculator!AA19=0,"",Calculator!AB19)),""))))))</f>
        <v>513.70000000000005</v>
      </c>
      <c r="C11" s="12">
        <f>IF(IF(AND(OR(Calculator!$C$7="Z",Calculator!$C$7="C"),Calculator!$C$8="C"),IF(AND(Calculator!B19=0,Calculator!B18=22),"",IF(Calculator!B19=0,"",Calculator!D19)),IF(AND(OR(Calculator!$C$7="Z",Calculator!$C$7="C"),Calculator!$C$8="N"),IF(AND(Calculator!G19=0,Calculator!G18=51),"",IF(Calculator!G19=0,"",Calculator!I19)),IF(AND(OR(Calculator!$C$7="Z",Calculator!$C$7="C"),Calculator!$C$8="W"),IF(AND(Calculator!L19=0,Calculator!L18=61),"",IF(Calculator!L19=0,"",Calculator!N19)),IF(AND(Calculator!$C$7="A",Calculator!$C$8="C"),IF(AND(Calculator!Q19=0,Calculator!Q18=3),"",IF(Calculator!Q19=0,"",Calculator!S19)),IF(AND(Calculator!$C$7="A",Calculator!$C$8="N"),IF(AND(Calculator!V19=0,Calculator!V18=10),"",IF(Calculator!V19=0,"",Calculator!X19)),IF(AND(Calculator!$C$7="A",Calculator!$C$8="W"),IF(AND(Calculator!AA19=0,Calculator!AA18=12),"",IF(Calculator!AA19=0,"",Calculator!AC19)),""))))))="","",ROUND((IF(AND(OR(Calculator!$C$7="Z",Calculator!$C$7="C"),Calculator!$C$8="C"),IF(AND(Calculator!B19=0,Calculator!B18=22),"",IF(Calculator!B19=0,"",IF(Calculator!E19="",Calculator!D19,((Calculator!D19/Calculator!E19)*Calculator!D19)))),IF(AND(OR(Calculator!$C$7="Z",Calculator!$C$7="C"),Calculator!$C$8="N"),IF(AND(Calculator!G19=0,Calculator!G18=51),"",IF(Calculator!G19=0,"",IF(Calculator!J19="",Calculator!I19,((Calculator!I19/Calculator!J19)*Calculator!I19)))),IF(AND(OR(Calculator!$C$7="Z",Calculator!$C$7="C"),Calculator!$C$8="W"),IF(AND(Calculator!L19=0,Calculator!L18=61),"",IF(Calculator!L19=0,"",IF(Calculator!O19="",Calculator!N19,((Calculator!N19/Calculator!O19)*Calculator!N19)))),IF(AND(Calculator!$C$7="A",Calculator!$C$8="C"),IF(AND(Calculator!Q19=0,Calculator!Q18=3),"",IF(Calculator!Q19=0,"",IF(Calculator!T19="",Calculator!S19,((Calculator!S19/Calculator!T19)*Calculator!S19)))),IF(AND(Calculator!$C$7="A",Calculator!$C$8="N"),IF(AND(Calculator!V19=0,Calculator!V18=10),"",IF(Calculator!V19=0,"",IF(Calculator!Y19="",Calculator!X19,((Calculator!X19/Calculator!Y19)*Calculator!X19)))),IF(AND(Calculator!$C$7="A",Calculator!$C$8="W"),IF(AND(Calculator!AA19=0,Calculator!AA18=12),"",IF(Calculator!AA19=0,"",IF(Calculator!AD19="",Calculator!AC19,((Calculator!AC19/Calculator!AD19)*Calculator!AC19)))),"")))))))*SQRT(2),2))</f>
        <v>56.57</v>
      </c>
      <c r="D11" s="12">
        <f t="shared" si="0"/>
        <v>2000</v>
      </c>
    </row>
    <row r="12" spans="1:4" x14ac:dyDescent="0.25">
      <c r="A12" s="12">
        <v>7</v>
      </c>
      <c r="B12" s="12">
        <f>IF(AND(OR(Calculator!$C$7="Z",Calculator!$C$7="C"),Calculator!$C$8="C"),IF(AND(Calculator!B20=0,Calculator!B19=22),"EndData",IF(Calculator!B20=0,"",Calculator!C20)),IF(AND(OR(Calculator!$C$7="Z",Calculator!$C$7="C"),Calculator!$C$8="N"),IF(AND(Calculator!G20=0,Calculator!G19=51),"EndData",IF(Calculator!G20=0,"",Calculator!H20)),IF(AND(OR(Calculator!$C$7="Z",Calculator!$C$7="C"),Calculator!$C$8="W"),IF(AND(Calculator!L20=0,Calculator!L19=61),"EndData",IF(Calculator!L20=0,"",Calculator!M20)),IF(AND(Calculator!$C$7="A",Calculator!$C$8="C"),IF(AND(Calculator!Q20=0,Calculator!Q19=3),"EndData",IF(Calculator!Q20=0,"",Calculator!R20)),IF(AND(Calculator!$C$7="A",Calculator!$C$8="N"),IF(AND(Calculator!V20=0,Calculator!V19=10),"EndData",IF(Calculator!V20=0,"",Calculator!W20)),IF(AND(Calculator!$C$7="A",Calculator!$C$8="W"),IF(AND(Calculator!AA20=0,Calculator!AA19=12),"EndData",IF(Calculator!AA20=0,"",Calculator!AB20)),""))))))</f>
        <v>554.70000000000005</v>
      </c>
      <c r="C12" s="12">
        <f>IF(IF(AND(OR(Calculator!$C$7="Z",Calculator!$C$7="C"),Calculator!$C$8="C"),IF(AND(Calculator!B20=0,Calculator!B19=22),"",IF(Calculator!B20=0,"",Calculator!D20)),IF(AND(OR(Calculator!$C$7="Z",Calculator!$C$7="C"),Calculator!$C$8="N"),IF(AND(Calculator!G20=0,Calculator!G19=51),"",IF(Calculator!G20=0,"",Calculator!I20)),IF(AND(OR(Calculator!$C$7="Z",Calculator!$C$7="C"),Calculator!$C$8="W"),IF(AND(Calculator!L20=0,Calculator!L19=61),"",IF(Calculator!L20=0,"",Calculator!N20)),IF(AND(Calculator!$C$7="A",Calculator!$C$8="C"),IF(AND(Calculator!Q20=0,Calculator!Q19=3),"",IF(Calculator!Q20=0,"",Calculator!S20)),IF(AND(Calculator!$C$7="A",Calculator!$C$8="N"),IF(AND(Calculator!V20=0,Calculator!V19=10),"",IF(Calculator!V20=0,"",Calculator!X20)),IF(AND(Calculator!$C$7="A",Calculator!$C$8="W"),IF(AND(Calculator!AA20=0,Calculator!AA19=12),"",IF(Calculator!AA20=0,"",Calculator!AC20)),""))))))="","",ROUND((IF(AND(OR(Calculator!$C$7="Z",Calculator!$C$7="C"),Calculator!$C$8="C"),IF(AND(Calculator!B20=0,Calculator!B19=22),"",IF(Calculator!B20=0,"",IF(Calculator!E20="",Calculator!D20,((Calculator!D20/Calculator!E20)*Calculator!D20)))),IF(AND(OR(Calculator!$C$7="Z",Calculator!$C$7="C"),Calculator!$C$8="N"),IF(AND(Calculator!G20=0,Calculator!G19=51),"",IF(Calculator!G20=0,"",IF(Calculator!J20="",Calculator!I20,((Calculator!I20/Calculator!J20)*Calculator!I20)))),IF(AND(OR(Calculator!$C$7="Z",Calculator!$C$7="C"),Calculator!$C$8="W"),IF(AND(Calculator!L20=0,Calculator!L19=61),"",IF(Calculator!L20=0,"",IF(Calculator!O20="",Calculator!N20,((Calculator!N20/Calculator!O20)*Calculator!N20)))),IF(AND(Calculator!$C$7="A",Calculator!$C$8="C"),IF(AND(Calculator!Q20=0,Calculator!Q19=3),"",IF(Calculator!Q20=0,"",IF(Calculator!T20="",Calculator!S20,((Calculator!S20/Calculator!T20)*Calculator!S20)))),IF(AND(Calculator!$C$7="A",Calculator!$C$8="N"),IF(AND(Calculator!V20=0,Calculator!V19=10),"",IF(Calculator!V20=0,"",IF(Calculator!Y20="",Calculator!X20,((Calculator!X20/Calculator!Y20)*Calculator!X20)))),IF(AND(Calculator!$C$7="A",Calculator!$C$8="W"),IF(AND(Calculator!AA20=0,Calculator!AA19=12),"",IF(Calculator!AA20=0,"",IF(Calculator!AD20="",Calculator!AC20,((Calculator!AC20/Calculator!AD20)*Calculator!AC20)))),"")))))))*SQRT(2),2))</f>
        <v>56.57</v>
      </c>
      <c r="D12" s="12">
        <f t="shared" si="0"/>
        <v>2000</v>
      </c>
    </row>
    <row r="13" spans="1:4" x14ac:dyDescent="0.25">
      <c r="A13" s="12">
        <v>8</v>
      </c>
      <c r="B13" s="12">
        <f>IF(AND(OR(Calculator!$C$7="Z",Calculator!$C$7="C"),Calculator!$C$8="C"),IF(AND(Calculator!B21=0,Calculator!B20=22),"EndData",IF(Calculator!B21=0,"",Calculator!C21)),IF(AND(OR(Calculator!$C$7="Z",Calculator!$C$7="C"),Calculator!$C$8="N"),IF(AND(Calculator!G21=0,Calculator!G20=51),"EndData",IF(Calculator!G21=0,"",Calculator!H21)),IF(AND(OR(Calculator!$C$7="Z",Calculator!$C$7="C"),Calculator!$C$8="W"),IF(AND(Calculator!L21=0,Calculator!L20=61),"EndData",IF(Calculator!L21=0,"",Calculator!M21)),IF(AND(Calculator!$C$7="A",Calculator!$C$8="C"),IF(AND(Calculator!Q21=0,Calculator!Q20=3),"EndData",IF(Calculator!Q21=0,"",Calculator!R21)),IF(AND(Calculator!$C$7="A",Calculator!$C$8="N"),IF(AND(Calculator!V21=0,Calculator!V20=10),"EndData",IF(Calculator!V21=0,"",Calculator!W21)),IF(AND(Calculator!$C$7="A",Calculator!$C$8="W"),IF(AND(Calculator!AA21=0,Calculator!AA20=12),"EndData",IF(Calculator!AA21=0,"",Calculator!AB21)),""))))))</f>
        <v>599</v>
      </c>
      <c r="C13" s="12">
        <f>IF(IF(AND(OR(Calculator!$C$7="Z",Calculator!$C$7="C"),Calculator!$C$8="C"),IF(AND(Calculator!B21=0,Calculator!B20=22),"",IF(Calculator!B21=0,"",Calculator!D21)),IF(AND(OR(Calculator!$C$7="Z",Calculator!$C$7="C"),Calculator!$C$8="N"),IF(AND(Calculator!G21=0,Calculator!G20=51),"",IF(Calculator!G21=0,"",Calculator!I21)),IF(AND(OR(Calculator!$C$7="Z",Calculator!$C$7="C"),Calculator!$C$8="W"),IF(AND(Calculator!L21=0,Calculator!L20=61),"",IF(Calculator!L21=0,"",Calculator!N21)),IF(AND(Calculator!$C$7="A",Calculator!$C$8="C"),IF(AND(Calculator!Q21=0,Calculator!Q20=3),"",IF(Calculator!Q21=0,"",Calculator!S21)),IF(AND(Calculator!$C$7="A",Calculator!$C$8="N"),IF(AND(Calculator!V21=0,Calculator!V20=10),"",IF(Calculator!V21=0,"",Calculator!X21)),IF(AND(Calculator!$C$7="A",Calculator!$C$8="W"),IF(AND(Calculator!AA21=0,Calculator!AA20=12),"",IF(Calculator!AA21=0,"",Calculator!AC21)),""))))))="","",ROUND((IF(AND(OR(Calculator!$C$7="Z",Calculator!$C$7="C"),Calculator!$C$8="C"),IF(AND(Calculator!B21=0,Calculator!B20=22),"",IF(Calculator!B21=0,"",IF(Calculator!E21="",Calculator!D21,((Calculator!D21/Calculator!E21)*Calculator!D21)))),IF(AND(OR(Calculator!$C$7="Z",Calculator!$C$7="C"),Calculator!$C$8="N"),IF(AND(Calculator!G21=0,Calculator!G20=51),"",IF(Calculator!G21=0,"",IF(Calculator!J21="",Calculator!I21,((Calculator!I21/Calculator!J21)*Calculator!I21)))),IF(AND(OR(Calculator!$C$7="Z",Calculator!$C$7="C"),Calculator!$C$8="W"),IF(AND(Calculator!L21=0,Calculator!L20=61),"",IF(Calculator!L21=0,"",IF(Calculator!O21="",Calculator!N21,((Calculator!N21/Calculator!O21)*Calculator!N21)))),IF(AND(Calculator!$C$7="A",Calculator!$C$8="C"),IF(AND(Calculator!Q21=0,Calculator!Q20=3),"",IF(Calculator!Q21=0,"",IF(Calculator!T21="",Calculator!S21,((Calculator!S21/Calculator!T21)*Calculator!S21)))),IF(AND(Calculator!$C$7="A",Calculator!$C$8="N"),IF(AND(Calculator!V21=0,Calculator!V20=10),"",IF(Calculator!V21=0,"",IF(Calculator!Y21="",Calculator!X21,((Calculator!X21/Calculator!Y21)*Calculator!X21)))),IF(AND(Calculator!$C$7="A",Calculator!$C$8="W"),IF(AND(Calculator!AA21=0,Calculator!AA20=12),"",IF(Calculator!AA21=0,"",IF(Calculator!AD21="",Calculator!AC21,((Calculator!AC21/Calculator!AD21)*Calculator!AC21)))),"")))))))*SQRT(2),2))</f>
        <v>56.57</v>
      </c>
      <c r="D13" s="12">
        <f t="shared" si="0"/>
        <v>2000</v>
      </c>
    </row>
    <row r="14" spans="1:4" x14ac:dyDescent="0.25">
      <c r="A14" s="12">
        <v>9</v>
      </c>
      <c r="B14" s="12">
        <f>IF(AND(OR(Calculator!$C$7="Z",Calculator!$C$7="C"),Calculator!$C$8="C"),IF(AND(Calculator!B22=0,Calculator!B21=22),"EndData",IF(Calculator!B22=0,"",Calculator!C22)),IF(AND(OR(Calculator!$C$7="Z",Calculator!$C$7="C"),Calculator!$C$8="N"),IF(AND(Calculator!G22=0,Calculator!G21=51),"EndData",IF(Calculator!G22=0,"",Calculator!H22)),IF(AND(OR(Calculator!$C$7="Z",Calculator!$C$7="C"),Calculator!$C$8="W"),IF(AND(Calculator!L22=0,Calculator!L21=61),"EndData",IF(Calculator!L22=0,"",Calculator!M22)),IF(AND(Calculator!$C$7="A",Calculator!$C$8="C"),IF(AND(Calculator!Q22=0,Calculator!Q21=3),"EndData",IF(Calculator!Q22=0,"",Calculator!R22)),IF(AND(Calculator!$C$7="A",Calculator!$C$8="N"),IF(AND(Calculator!V22=0,Calculator!V21=10),"EndData",IF(Calculator!V22=0,"",Calculator!W22)),IF(AND(Calculator!$C$7="A",Calculator!$C$8="W"),IF(AND(Calculator!AA22=0,Calculator!AA21=12),"EndData",IF(Calculator!AA22=0,"",Calculator!AB22)),""))))))</f>
        <v>646.70000000000005</v>
      </c>
      <c r="C14" s="12">
        <f>IF(IF(AND(OR(Calculator!$C$7="Z",Calculator!$C$7="C"),Calculator!$C$8="C"),IF(AND(Calculator!B22=0,Calculator!B21=22),"",IF(Calculator!B22=0,"",Calculator!D22)),IF(AND(OR(Calculator!$C$7="Z",Calculator!$C$7="C"),Calculator!$C$8="N"),IF(AND(Calculator!G22=0,Calculator!G21=51),"",IF(Calculator!G22=0,"",Calculator!I22)),IF(AND(OR(Calculator!$C$7="Z",Calculator!$C$7="C"),Calculator!$C$8="W"),IF(AND(Calculator!L22=0,Calculator!L21=61),"",IF(Calculator!L22=0,"",Calculator!N22)),IF(AND(Calculator!$C$7="A",Calculator!$C$8="C"),IF(AND(Calculator!Q22=0,Calculator!Q21=3),"",IF(Calculator!Q22=0,"",Calculator!S22)),IF(AND(Calculator!$C$7="A",Calculator!$C$8="N"),IF(AND(Calculator!V22=0,Calculator!V21=10),"",IF(Calculator!V22=0,"",Calculator!X22)),IF(AND(Calculator!$C$7="A",Calculator!$C$8="W"),IF(AND(Calculator!AA22=0,Calculator!AA21=12),"",IF(Calculator!AA22=0,"",Calculator!AC22)),""))))))="","",ROUND((IF(AND(OR(Calculator!$C$7="Z",Calculator!$C$7="C"),Calculator!$C$8="C"),IF(AND(Calculator!B22=0,Calculator!B21=22),"",IF(Calculator!B22=0,"",IF(Calculator!E22="",Calculator!D22,((Calculator!D22/Calculator!E22)*Calculator!D22)))),IF(AND(OR(Calculator!$C$7="Z",Calculator!$C$7="C"),Calculator!$C$8="N"),IF(AND(Calculator!G22=0,Calculator!G21=51),"",IF(Calculator!G22=0,"",IF(Calculator!J22="",Calculator!I22,((Calculator!I22/Calculator!J22)*Calculator!I22)))),IF(AND(OR(Calculator!$C$7="Z",Calculator!$C$7="C"),Calculator!$C$8="W"),IF(AND(Calculator!L22=0,Calculator!L21=61),"",IF(Calculator!L22=0,"",IF(Calculator!O22="",Calculator!N22,((Calculator!N22/Calculator!O22)*Calculator!N22)))),IF(AND(Calculator!$C$7="A",Calculator!$C$8="C"),IF(AND(Calculator!Q22=0,Calculator!Q21=3),"",IF(Calculator!Q22=0,"",IF(Calculator!T22="",Calculator!S22,((Calculator!S22/Calculator!T22)*Calculator!S22)))),IF(AND(Calculator!$C$7="A",Calculator!$C$8="N"),IF(AND(Calculator!V22=0,Calculator!V21=10),"",IF(Calculator!V22=0,"",IF(Calculator!Y22="",Calculator!X22,((Calculator!X22/Calculator!Y22)*Calculator!X22)))),IF(AND(Calculator!$C$7="A",Calculator!$C$8="W"),IF(AND(Calculator!AA22=0,Calculator!AA21=12),"",IF(Calculator!AA22=0,"",IF(Calculator!AD22="",Calculator!AC22,((Calculator!AC22/Calculator!AD22)*Calculator!AC22)))),"")))))))*SQRT(2),2))</f>
        <v>56.57</v>
      </c>
      <c r="D14" s="12">
        <f t="shared" si="0"/>
        <v>2000</v>
      </c>
    </row>
    <row r="15" spans="1:4" x14ac:dyDescent="0.25">
      <c r="A15" s="12">
        <v>10</v>
      </c>
      <c r="B15" s="12">
        <f>IF(AND(OR(Calculator!$C$7="Z",Calculator!$C$7="C"),Calculator!$C$8="C"),IF(AND(Calculator!B23=0,Calculator!B22=22),"EndData",IF(Calculator!B23=0,"",Calculator!C23)),IF(AND(OR(Calculator!$C$7="Z",Calculator!$C$7="C"),Calculator!$C$8="N"),IF(AND(Calculator!G23=0,Calculator!G22=51),"EndData",IF(Calculator!G23=0,"",Calculator!H23)),IF(AND(OR(Calculator!$C$7="Z",Calculator!$C$7="C"),Calculator!$C$8="W"),IF(AND(Calculator!L23=0,Calculator!L22=61),"EndData",IF(Calculator!L23=0,"",Calculator!M23)),IF(AND(Calculator!$C$7="A",Calculator!$C$8="C"),IF(AND(Calculator!Q23=0,Calculator!Q22=3),"EndData",IF(Calculator!Q23=0,"",Calculator!R23)),IF(AND(Calculator!$C$7="A",Calculator!$C$8="N"),IF(AND(Calculator!V23=0,Calculator!V22=10),"EndData",IF(Calculator!V23=0,"",Calculator!W23)),IF(AND(Calculator!$C$7="A",Calculator!$C$8="W"),IF(AND(Calculator!AA23=0,Calculator!AA22=12),"EndData",IF(Calculator!AA23=0,"",Calculator!AB23)),""))))))</f>
        <v>698.3</v>
      </c>
      <c r="C15" s="12">
        <f>IF(IF(AND(OR(Calculator!$C$7="Z",Calculator!$C$7="C"),Calculator!$C$8="C"),IF(AND(Calculator!B23=0,Calculator!B22=22),"",IF(Calculator!B23=0,"",Calculator!D23)),IF(AND(OR(Calculator!$C$7="Z",Calculator!$C$7="C"),Calculator!$C$8="N"),IF(AND(Calculator!G23=0,Calculator!G22=51),"",IF(Calculator!G23=0,"",Calculator!I23)),IF(AND(OR(Calculator!$C$7="Z",Calculator!$C$7="C"),Calculator!$C$8="W"),IF(AND(Calculator!L23=0,Calculator!L22=61),"",IF(Calculator!L23=0,"",Calculator!N23)),IF(AND(Calculator!$C$7="A",Calculator!$C$8="C"),IF(AND(Calculator!Q23=0,Calculator!Q22=3),"",IF(Calculator!Q23=0,"",Calculator!S23)),IF(AND(Calculator!$C$7="A",Calculator!$C$8="N"),IF(AND(Calculator!V23=0,Calculator!V22=10),"",IF(Calculator!V23=0,"",Calculator!X23)),IF(AND(Calculator!$C$7="A",Calculator!$C$8="W"),IF(AND(Calculator!AA23=0,Calculator!AA22=12),"",IF(Calculator!AA23=0,"",Calculator!AC23)),""))))))="","",ROUND((IF(AND(OR(Calculator!$C$7="Z",Calculator!$C$7="C"),Calculator!$C$8="C"),IF(AND(Calculator!B23=0,Calculator!B22=22),"",IF(Calculator!B23=0,"",IF(Calculator!E23="",Calculator!D23,((Calculator!D23/Calculator!E23)*Calculator!D23)))),IF(AND(OR(Calculator!$C$7="Z",Calculator!$C$7="C"),Calculator!$C$8="N"),IF(AND(Calculator!G23=0,Calculator!G22=51),"",IF(Calculator!G23=0,"",IF(Calculator!J23="",Calculator!I23,((Calculator!I23/Calculator!J23)*Calculator!I23)))),IF(AND(OR(Calculator!$C$7="Z",Calculator!$C$7="C"),Calculator!$C$8="W"),IF(AND(Calculator!L23=0,Calculator!L22=61),"",IF(Calculator!L23=0,"",IF(Calculator!O23="",Calculator!N23,((Calculator!N23/Calculator!O23)*Calculator!N23)))),IF(AND(Calculator!$C$7="A",Calculator!$C$8="C"),IF(AND(Calculator!Q23=0,Calculator!Q22=3),"",IF(Calculator!Q23=0,"",IF(Calculator!T23="",Calculator!S23,((Calculator!S23/Calculator!T23)*Calculator!S23)))),IF(AND(Calculator!$C$7="A",Calculator!$C$8="N"),IF(AND(Calculator!V23=0,Calculator!V22=10),"",IF(Calculator!V23=0,"",IF(Calculator!Y23="",Calculator!X23,((Calculator!X23/Calculator!Y23)*Calculator!X23)))),IF(AND(Calculator!$C$7="A",Calculator!$C$8="W"),IF(AND(Calculator!AA23=0,Calculator!AA22=12),"",IF(Calculator!AA23=0,"",IF(Calculator!AD23="",Calculator!AC23,((Calculator!AC23/Calculator!AD23)*Calculator!AC23)))),"")))))))*SQRT(2),2))</f>
        <v>56.57</v>
      </c>
      <c r="D15" s="12">
        <f t="shared" si="0"/>
        <v>2000</v>
      </c>
    </row>
    <row r="16" spans="1:4" x14ac:dyDescent="0.25">
      <c r="A16" s="12">
        <v>11</v>
      </c>
      <c r="B16" s="12">
        <f>IF(AND(OR(Calculator!$C$7="Z",Calculator!$C$7="C"),Calculator!$C$8="C"),IF(AND(Calculator!B24=0,Calculator!B23=22),"EndData",IF(Calculator!B24=0,"",Calculator!C24)),IF(AND(OR(Calculator!$C$7="Z",Calculator!$C$7="C"),Calculator!$C$8="N"),IF(AND(Calculator!G24=0,Calculator!G23=51),"EndData",IF(Calculator!G24=0,"",Calculator!H24)),IF(AND(OR(Calculator!$C$7="Z",Calculator!$C$7="C"),Calculator!$C$8="W"),IF(AND(Calculator!L24=0,Calculator!L23=61),"EndData",IF(Calculator!L24=0,"",Calculator!M24)),IF(AND(Calculator!$C$7="A",Calculator!$C$8="C"),IF(AND(Calculator!Q24=0,Calculator!Q23=3),"EndData",IF(Calculator!Q24=0,"",Calculator!R24)),IF(AND(Calculator!$C$7="A",Calculator!$C$8="N"),IF(AND(Calculator!V24=0,Calculator!V23=10),"EndData",IF(Calculator!V24=0,"",Calculator!W24)),IF(AND(Calculator!$C$7="A",Calculator!$C$8="W"),IF(AND(Calculator!AA24=0,Calculator!AA23=12),"EndData",IF(Calculator!AA24=0,"",Calculator!AB24)),""))))))</f>
        <v>754.1</v>
      </c>
      <c r="C16" s="12">
        <f>IF(IF(AND(OR(Calculator!$C$7="Z",Calculator!$C$7="C"),Calculator!$C$8="C"),IF(AND(Calculator!B24=0,Calculator!B23=22),"",IF(Calculator!B24=0,"",Calculator!D24)),IF(AND(OR(Calculator!$C$7="Z",Calculator!$C$7="C"),Calculator!$C$8="N"),IF(AND(Calculator!G24=0,Calculator!G23=51),"",IF(Calculator!G24=0,"",Calculator!I24)),IF(AND(OR(Calculator!$C$7="Z",Calculator!$C$7="C"),Calculator!$C$8="W"),IF(AND(Calculator!L24=0,Calculator!L23=61),"",IF(Calculator!L24=0,"",Calculator!N24)),IF(AND(Calculator!$C$7="A",Calculator!$C$8="C"),IF(AND(Calculator!Q24=0,Calculator!Q23=3),"",IF(Calculator!Q24=0,"",Calculator!S24)),IF(AND(Calculator!$C$7="A",Calculator!$C$8="N"),IF(AND(Calculator!V24=0,Calculator!V23=10),"",IF(Calculator!V24=0,"",Calculator!X24)),IF(AND(Calculator!$C$7="A",Calculator!$C$8="W"),IF(AND(Calculator!AA24=0,Calculator!AA23=12),"",IF(Calculator!AA24=0,"",Calculator!AC24)),""))))))="","",ROUND((IF(AND(OR(Calculator!$C$7="Z",Calculator!$C$7="C"),Calculator!$C$8="C"),IF(AND(Calculator!B24=0,Calculator!B23=22),"",IF(Calculator!B24=0,"",IF(Calculator!E24="",Calculator!D24,((Calculator!D24/Calculator!E24)*Calculator!D24)))),IF(AND(OR(Calculator!$C$7="Z",Calculator!$C$7="C"),Calculator!$C$8="N"),IF(AND(Calculator!G24=0,Calculator!G23=51),"",IF(Calculator!G24=0,"",IF(Calculator!J24="",Calculator!I24,((Calculator!I24/Calculator!J24)*Calculator!I24)))),IF(AND(OR(Calculator!$C$7="Z",Calculator!$C$7="C"),Calculator!$C$8="W"),IF(AND(Calculator!L24=0,Calculator!L23=61),"",IF(Calculator!L24=0,"",IF(Calculator!O24="",Calculator!N24,((Calculator!N24/Calculator!O24)*Calculator!N24)))),IF(AND(Calculator!$C$7="A",Calculator!$C$8="C"),IF(AND(Calculator!Q24=0,Calculator!Q23=3),"",IF(Calculator!Q24=0,"",IF(Calculator!T24="",Calculator!S24,((Calculator!S24/Calculator!T24)*Calculator!S24)))),IF(AND(Calculator!$C$7="A",Calculator!$C$8="N"),IF(AND(Calculator!V24=0,Calculator!V23=10),"",IF(Calculator!V24=0,"",IF(Calculator!Y24="",Calculator!X24,((Calculator!X24/Calculator!Y24)*Calculator!X24)))),IF(AND(Calculator!$C$7="A",Calculator!$C$8="W"),IF(AND(Calculator!AA24=0,Calculator!AA23=12),"",IF(Calculator!AA24=0,"",IF(Calculator!AD24="",Calculator!AC24,((Calculator!AC24/Calculator!AD24)*Calculator!AC24)))),"")))))))*SQRT(2),2))</f>
        <v>56.57</v>
      </c>
      <c r="D16" s="12">
        <f t="shared" si="0"/>
        <v>2000</v>
      </c>
    </row>
    <row r="17" spans="1:4" x14ac:dyDescent="0.25">
      <c r="A17" s="12">
        <v>12</v>
      </c>
      <c r="B17" s="12">
        <f>IF(AND(OR(Calculator!$C$7="Z",Calculator!$C$7="C"),Calculator!$C$8="C"),IF(AND(Calculator!B25=0,Calculator!B24=22),"EndData",IF(Calculator!B25=0,"",Calculator!C25)),IF(AND(OR(Calculator!$C$7="Z",Calculator!$C$7="C"),Calculator!$C$8="N"),IF(AND(Calculator!G25=0,Calculator!G24=51),"EndData",IF(Calculator!G25=0,"",Calculator!H25)),IF(AND(OR(Calculator!$C$7="Z",Calculator!$C$7="C"),Calculator!$C$8="W"),IF(AND(Calculator!L25=0,Calculator!L24=61),"EndData",IF(Calculator!L25=0,"",Calculator!M25)),IF(AND(Calculator!$C$7="A",Calculator!$C$8="C"),IF(AND(Calculator!Q25=0,Calculator!Q24=3),"EndData",IF(Calculator!Q25=0,"",Calculator!R25)),IF(AND(Calculator!$C$7="A",Calculator!$C$8="N"),IF(AND(Calculator!V25=0,Calculator!V24=10),"EndData",IF(Calculator!V25=0,"",Calculator!W25)),IF(AND(Calculator!$C$7="A",Calculator!$C$8="W"),IF(AND(Calculator!AA25=0,Calculator!AA24=12),"EndData",IF(Calculator!AA25=0,"",Calculator!AB25)),""))))))</f>
        <v>800</v>
      </c>
      <c r="C17" s="12">
        <f>IF(IF(AND(OR(Calculator!$C$7="Z",Calculator!$C$7="C"),Calculator!$C$8="C"),IF(AND(Calculator!B25=0,Calculator!B24=22),"",IF(Calculator!B25=0,"",Calculator!D25)),IF(AND(OR(Calculator!$C$7="Z",Calculator!$C$7="C"),Calculator!$C$8="N"),IF(AND(Calculator!G25=0,Calculator!G24=51),"",IF(Calculator!G25=0,"",Calculator!I25)),IF(AND(OR(Calculator!$C$7="Z",Calculator!$C$7="C"),Calculator!$C$8="W"),IF(AND(Calculator!L25=0,Calculator!L24=61),"",IF(Calculator!L25=0,"",Calculator!N25)),IF(AND(Calculator!$C$7="A",Calculator!$C$8="C"),IF(AND(Calculator!Q25=0,Calculator!Q24=3),"",IF(Calculator!Q25=0,"",Calculator!S25)),IF(AND(Calculator!$C$7="A",Calculator!$C$8="N"),IF(AND(Calculator!V25=0,Calculator!V24=10),"",IF(Calculator!V25=0,"",Calculator!X25)),IF(AND(Calculator!$C$7="A",Calculator!$C$8="W"),IF(AND(Calculator!AA25=0,Calculator!AA24=12),"",IF(Calculator!AA25=0,"",Calculator!AC25)),""))))))="","",ROUND((IF(AND(OR(Calculator!$C$7="Z",Calculator!$C$7="C"),Calculator!$C$8="C"),IF(AND(Calculator!B25=0,Calculator!B24=22),"",IF(Calculator!B25=0,"",IF(Calculator!E25="",Calculator!D25,((Calculator!D25/Calculator!E25)*Calculator!D25)))),IF(AND(OR(Calculator!$C$7="Z",Calculator!$C$7="C"),Calculator!$C$8="N"),IF(AND(Calculator!G25=0,Calculator!G24=51),"",IF(Calculator!G25=0,"",IF(Calculator!J25="",Calculator!I25,((Calculator!I25/Calculator!J25)*Calculator!I25)))),IF(AND(OR(Calculator!$C$7="Z",Calculator!$C$7="C"),Calculator!$C$8="W"),IF(AND(Calculator!L25=0,Calculator!L24=61),"",IF(Calculator!L25=0,"",IF(Calculator!O25="",Calculator!N25,((Calculator!N25/Calculator!O25)*Calculator!N25)))),IF(AND(Calculator!$C$7="A",Calculator!$C$8="C"),IF(AND(Calculator!Q25=0,Calculator!Q24=3),"",IF(Calculator!Q25=0,"",IF(Calculator!T25="",Calculator!S25,((Calculator!S25/Calculator!T25)*Calculator!S25)))),IF(AND(Calculator!$C$7="A",Calculator!$C$8="N"),IF(AND(Calculator!V25=0,Calculator!V24=10),"",IF(Calculator!V25=0,"",IF(Calculator!Y25="",Calculator!X25,((Calculator!X25/Calculator!Y25)*Calculator!X25)))),IF(AND(Calculator!$C$7="A",Calculator!$C$8="W"),IF(AND(Calculator!AA25=0,Calculator!AA24=12),"",IF(Calculator!AA25=0,"",IF(Calculator!AD25="",Calculator!AC25,((Calculator!AC25/Calculator!AD25)*Calculator!AC25)))),"")))))))*SQRT(2),2))</f>
        <v>56.57</v>
      </c>
      <c r="D17" s="12">
        <f t="shared" si="0"/>
        <v>2000</v>
      </c>
    </row>
    <row r="18" spans="1:4" x14ac:dyDescent="0.25">
      <c r="A18" s="12">
        <v>13</v>
      </c>
      <c r="B18" s="12">
        <f>IF(AND(OR(Calculator!$C$7="Z",Calculator!$C$7="C"),Calculator!$C$8="C"),IF(AND(Calculator!B26=0,Calculator!B25=22),"EndData",IF(Calculator!B26=0,"",Calculator!C26)),IF(AND(OR(Calculator!$C$7="Z",Calculator!$C$7="C"),Calculator!$C$8="N"),IF(AND(Calculator!G26=0,Calculator!G25=51),"EndData",IF(Calculator!G26=0,"",Calculator!H26)),IF(AND(OR(Calculator!$C$7="Z",Calculator!$C$7="C"),Calculator!$C$8="W"),IF(AND(Calculator!L26=0,Calculator!L25=61),"EndData",IF(Calculator!L26=0,"",Calculator!M26)),IF(AND(Calculator!$C$7="A",Calculator!$C$8="C"),IF(AND(Calculator!Q26=0,Calculator!Q25=3),"EndData",IF(Calculator!Q26=0,"",Calculator!R26)),IF(AND(Calculator!$C$7="A",Calculator!$C$8="N"),IF(AND(Calculator!V26=0,Calculator!V25=10),"EndData",IF(Calculator!V26=0,"",Calculator!W26)),IF(AND(Calculator!$C$7="A",Calculator!$C$8="W"),IF(AND(Calculator!AA26=0,Calculator!AA25=12),"EndData",IF(Calculator!AA26=0,"",Calculator!AB26)),""))))))</f>
        <v>863.8</v>
      </c>
      <c r="C18" s="12">
        <f>IF(IF(AND(OR(Calculator!$C$7="Z",Calculator!$C$7="C"),Calculator!$C$8="C"),IF(AND(Calculator!B26=0,Calculator!B25=22),"",IF(Calculator!B26=0,"",Calculator!D26)),IF(AND(OR(Calculator!$C$7="Z",Calculator!$C$7="C"),Calculator!$C$8="N"),IF(AND(Calculator!G26=0,Calculator!G25=51),"",IF(Calculator!G26=0,"",Calculator!I26)),IF(AND(OR(Calculator!$C$7="Z",Calculator!$C$7="C"),Calculator!$C$8="W"),IF(AND(Calculator!L26=0,Calculator!L25=61),"",IF(Calculator!L26=0,"",Calculator!N26)),IF(AND(Calculator!$C$7="A",Calculator!$C$8="C"),IF(AND(Calculator!Q26=0,Calculator!Q25=3),"",IF(Calculator!Q26=0,"",Calculator!S26)),IF(AND(Calculator!$C$7="A",Calculator!$C$8="N"),IF(AND(Calculator!V26=0,Calculator!V25=10),"",IF(Calculator!V26=0,"",Calculator!X26)),IF(AND(Calculator!$C$7="A",Calculator!$C$8="W"),IF(AND(Calculator!AA26=0,Calculator!AA25=12),"",IF(Calculator!AA26=0,"",Calculator!AC26)),""))))))="","",ROUND((IF(AND(OR(Calculator!$C$7="Z",Calculator!$C$7="C"),Calculator!$C$8="C"),IF(AND(Calculator!B26=0,Calculator!B25=22),"",IF(Calculator!B26=0,"",IF(Calculator!E26="",Calculator!D26,((Calculator!D26/Calculator!E26)*Calculator!D26)))),IF(AND(OR(Calculator!$C$7="Z",Calculator!$C$7="C"),Calculator!$C$8="N"),IF(AND(Calculator!G26=0,Calculator!G25=51),"",IF(Calculator!G26=0,"",IF(Calculator!J26="",Calculator!I26,((Calculator!I26/Calculator!J26)*Calculator!I26)))),IF(AND(OR(Calculator!$C$7="Z",Calculator!$C$7="C"),Calculator!$C$8="W"),IF(AND(Calculator!L26=0,Calculator!L25=61),"",IF(Calculator!L26=0,"",IF(Calculator!O26="",Calculator!N26,((Calculator!N26/Calculator!O26)*Calculator!N26)))),IF(AND(Calculator!$C$7="A",Calculator!$C$8="C"),IF(AND(Calculator!Q26=0,Calculator!Q25=3),"",IF(Calculator!Q26=0,"",IF(Calculator!T26="",Calculator!S26,((Calculator!S26/Calculator!T26)*Calculator!S26)))),IF(AND(Calculator!$C$7="A",Calculator!$C$8="N"),IF(AND(Calculator!V26=0,Calculator!V25=10),"",IF(Calculator!V26=0,"",IF(Calculator!Y26="",Calculator!X26,((Calculator!X26/Calculator!Y26)*Calculator!X26)))),IF(AND(Calculator!$C$7="A",Calculator!$C$8="W"),IF(AND(Calculator!AA26=0,Calculator!AA25=12),"",IF(Calculator!AA26=0,"",IF(Calculator!AD26="",Calculator!AC26,((Calculator!AC26/Calculator!AD26)*Calculator!AC26)))),"")))))))*SQRT(2),2))</f>
        <v>55.42</v>
      </c>
      <c r="D18" s="12">
        <f t="shared" si="0"/>
        <v>2000</v>
      </c>
    </row>
    <row r="19" spans="1:4" x14ac:dyDescent="0.25">
      <c r="A19" s="12">
        <v>14</v>
      </c>
      <c r="B19" s="12">
        <f>IF(AND(OR(Calculator!$C$7="Z",Calculator!$C$7="C"),Calculator!$C$8="C"),IF(AND(Calculator!B27=0,Calculator!B26=22),"EndData",IF(Calculator!B27=0,"",Calculator!C27)),IF(AND(OR(Calculator!$C$7="Z",Calculator!$C$7="C"),Calculator!$C$8="N"),IF(AND(Calculator!G27=0,Calculator!G26=51),"EndData",IF(Calculator!G27=0,"",Calculator!H27)),IF(AND(OR(Calculator!$C$7="Z",Calculator!$C$7="C"),Calculator!$C$8="W"),IF(AND(Calculator!L27=0,Calculator!L26=61),"EndData",IF(Calculator!L27=0,"",Calculator!M27)),IF(AND(Calculator!$C$7="A",Calculator!$C$8="C"),IF(AND(Calculator!Q27=0,Calculator!Q26=3),"EndData",IF(Calculator!Q27=0,"",Calculator!R27)),IF(AND(Calculator!$C$7="A",Calculator!$C$8="N"),IF(AND(Calculator!V27=0,Calculator!V26=10),"EndData",IF(Calculator!V27=0,"",Calculator!W27)),IF(AND(Calculator!$C$7="A",Calculator!$C$8="W"),IF(AND(Calculator!AA27=0,Calculator!AA26=12),"EndData",IF(Calculator!AA27=0,"",Calculator!AB27)),""))))))</f>
        <v>932.7</v>
      </c>
      <c r="C19" s="12">
        <f>IF(IF(AND(OR(Calculator!$C$7="Z",Calculator!$C$7="C"),Calculator!$C$8="C"),IF(AND(Calculator!B27=0,Calculator!B26=22),"",IF(Calculator!B27=0,"",Calculator!D27)),IF(AND(OR(Calculator!$C$7="Z",Calculator!$C$7="C"),Calculator!$C$8="N"),IF(AND(Calculator!G27=0,Calculator!G26=51),"",IF(Calculator!G27=0,"",Calculator!I27)),IF(AND(OR(Calculator!$C$7="Z",Calculator!$C$7="C"),Calculator!$C$8="W"),IF(AND(Calculator!L27=0,Calculator!L26=61),"",IF(Calculator!L27=0,"",Calculator!N27)),IF(AND(Calculator!$C$7="A",Calculator!$C$8="C"),IF(AND(Calculator!Q27=0,Calculator!Q26=3),"",IF(Calculator!Q27=0,"",Calculator!S27)),IF(AND(Calculator!$C$7="A",Calculator!$C$8="N"),IF(AND(Calculator!V27=0,Calculator!V26=10),"",IF(Calculator!V27=0,"",Calculator!X27)),IF(AND(Calculator!$C$7="A",Calculator!$C$8="W"),IF(AND(Calculator!AA27=0,Calculator!AA26=12),"",IF(Calculator!AA27=0,"",Calculator!AC27)),""))))))="","",ROUND((IF(AND(OR(Calculator!$C$7="Z",Calculator!$C$7="C"),Calculator!$C$8="C"),IF(AND(Calculator!B27=0,Calculator!B26=22),"",IF(Calculator!B27=0,"",IF(Calculator!E27="",Calculator!D27,((Calculator!D27/Calculator!E27)*Calculator!D27)))),IF(AND(OR(Calculator!$C$7="Z",Calculator!$C$7="C"),Calculator!$C$8="N"),IF(AND(Calculator!G27=0,Calculator!G26=51),"",IF(Calculator!G27=0,"",IF(Calculator!J27="",Calculator!I27,((Calculator!I27/Calculator!J27)*Calculator!I27)))),IF(AND(OR(Calculator!$C$7="Z",Calculator!$C$7="C"),Calculator!$C$8="W"),IF(AND(Calculator!L27=0,Calculator!L26=61),"",IF(Calculator!L27=0,"",IF(Calculator!O27="",Calculator!N27,((Calculator!N27/Calculator!O27)*Calculator!N27)))),IF(AND(Calculator!$C$7="A",Calculator!$C$8="C"),IF(AND(Calculator!Q27=0,Calculator!Q26=3),"",IF(Calculator!Q27=0,"",IF(Calculator!T27="",Calculator!S27,((Calculator!S27/Calculator!T27)*Calculator!S27)))),IF(AND(Calculator!$C$7="A",Calculator!$C$8="N"),IF(AND(Calculator!V27=0,Calculator!V26=10),"",IF(Calculator!V27=0,"",IF(Calculator!Y27="",Calculator!X27,((Calculator!X27/Calculator!Y27)*Calculator!X27)))),IF(AND(Calculator!$C$7="A",Calculator!$C$8="W"),IF(AND(Calculator!AA27=0,Calculator!AA26=12),"",IF(Calculator!AA27=0,"",IF(Calculator!AD27="",Calculator!AC27,((Calculator!AC27/Calculator!AD27)*Calculator!AC27)))),"")))))))*SQRT(2),2))</f>
        <v>54.29</v>
      </c>
      <c r="D19" s="12">
        <f t="shared" si="0"/>
        <v>2000</v>
      </c>
    </row>
    <row r="20" spans="1:4" x14ac:dyDescent="0.25">
      <c r="A20" s="12">
        <v>15</v>
      </c>
      <c r="B20" s="12">
        <f>IF(AND(OR(Calculator!$C$7="Z",Calculator!$C$7="C"),Calculator!$C$8="C"),IF(AND(Calculator!B28=0,Calculator!B27=22),"EndData",IF(Calculator!B28=0,"",Calculator!C28)),IF(AND(OR(Calculator!$C$7="Z",Calculator!$C$7="C"),Calculator!$C$8="N"),IF(AND(Calculator!G28=0,Calculator!G27=51),"EndData",IF(Calculator!G28=0,"",Calculator!H28)),IF(AND(OR(Calculator!$C$7="Z",Calculator!$C$7="C"),Calculator!$C$8="W"),IF(AND(Calculator!L28=0,Calculator!L27=61),"EndData",IF(Calculator!L28=0,"",Calculator!M28)),IF(AND(Calculator!$C$7="A",Calculator!$C$8="C"),IF(AND(Calculator!Q28=0,Calculator!Q27=3),"EndData",IF(Calculator!Q28=0,"",Calculator!R28)),IF(AND(Calculator!$C$7="A",Calculator!$C$8="N"),IF(AND(Calculator!V28=0,Calculator!V27=10),"EndData",IF(Calculator!V28=0,"",Calculator!W28)),IF(AND(Calculator!$C$7="A",Calculator!$C$8="W"),IF(AND(Calculator!AA28=0,Calculator!AA27=12),"EndData",IF(Calculator!AA28=0,"",Calculator!AB28)),""))))))</f>
        <v>1007.1</v>
      </c>
      <c r="C20" s="12">
        <f>IF(IF(AND(OR(Calculator!$C$7="Z",Calculator!$C$7="C"),Calculator!$C$8="C"),IF(AND(Calculator!B28=0,Calculator!B27=22),"",IF(Calculator!B28=0,"",Calculator!D28)),IF(AND(OR(Calculator!$C$7="Z",Calculator!$C$7="C"),Calculator!$C$8="N"),IF(AND(Calculator!G28=0,Calculator!G27=51),"",IF(Calculator!G28=0,"",Calculator!I28)),IF(AND(OR(Calculator!$C$7="Z",Calculator!$C$7="C"),Calculator!$C$8="W"),IF(AND(Calculator!L28=0,Calculator!L27=61),"",IF(Calculator!L28=0,"",Calculator!N28)),IF(AND(Calculator!$C$7="A",Calculator!$C$8="C"),IF(AND(Calculator!Q28=0,Calculator!Q27=3),"",IF(Calculator!Q28=0,"",Calculator!S28)),IF(AND(Calculator!$C$7="A",Calculator!$C$8="N"),IF(AND(Calculator!V28=0,Calculator!V27=10),"",IF(Calculator!V28=0,"",Calculator!X28)),IF(AND(Calculator!$C$7="A",Calculator!$C$8="W"),IF(AND(Calculator!AA28=0,Calculator!AA27=12),"",IF(Calculator!AA28=0,"",Calculator!AC28)),""))))))="","",ROUND((IF(AND(OR(Calculator!$C$7="Z",Calculator!$C$7="C"),Calculator!$C$8="C"),IF(AND(Calculator!B28=0,Calculator!B27=22),"",IF(Calculator!B28=0,"",IF(Calculator!E28="",Calculator!D28,((Calculator!D28/Calculator!E28)*Calculator!D28)))),IF(AND(OR(Calculator!$C$7="Z",Calculator!$C$7="C"),Calculator!$C$8="N"),IF(AND(Calculator!G28=0,Calculator!G27=51),"",IF(Calculator!G28=0,"",IF(Calculator!J28="",Calculator!I28,((Calculator!I28/Calculator!J28)*Calculator!I28)))),IF(AND(OR(Calculator!$C$7="Z",Calculator!$C$7="C"),Calculator!$C$8="W"),IF(AND(Calculator!L28=0,Calculator!L27=61),"",IF(Calculator!L28=0,"",IF(Calculator!O28="",Calculator!N28,((Calculator!N28/Calculator!O28)*Calculator!N28)))),IF(AND(Calculator!$C$7="A",Calculator!$C$8="C"),IF(AND(Calculator!Q28=0,Calculator!Q27=3),"",IF(Calculator!Q28=0,"",IF(Calculator!T28="",Calculator!S28,((Calculator!S28/Calculator!T28)*Calculator!S28)))),IF(AND(Calculator!$C$7="A",Calculator!$C$8="N"),IF(AND(Calculator!V28=0,Calculator!V27=10),"",IF(Calculator!V28=0,"",IF(Calculator!Y28="",Calculator!X28,((Calculator!X28/Calculator!Y28)*Calculator!X28)))),IF(AND(Calculator!$C$7="A",Calculator!$C$8="W"),IF(AND(Calculator!AA28=0,Calculator!AA27=12),"",IF(Calculator!AA28=0,"",IF(Calculator!AD28="",Calculator!AC28,((Calculator!AC28/Calculator!AD28)*Calculator!AC28)))),"")))))))*SQRT(2),2))</f>
        <v>53.15</v>
      </c>
      <c r="D20" s="12">
        <f t="shared" si="0"/>
        <v>2000</v>
      </c>
    </row>
    <row r="21" spans="1:4" x14ac:dyDescent="0.25">
      <c r="A21" s="12">
        <v>16</v>
      </c>
      <c r="B21" s="12">
        <f>IF(AND(OR(Calculator!$C$7="Z",Calculator!$C$7="C"),Calculator!$C$8="C"),IF(AND(Calculator!B29=0,Calculator!B28=22),"EndData",IF(Calculator!B29=0,"",Calculator!C29)),IF(AND(OR(Calculator!$C$7="Z",Calculator!$C$7="C"),Calculator!$C$8="N"),IF(AND(Calculator!G29=0,Calculator!G28=51),"EndData",IF(Calculator!G29=0,"",Calculator!H29)),IF(AND(OR(Calculator!$C$7="Z",Calculator!$C$7="C"),Calculator!$C$8="W"),IF(AND(Calculator!L29=0,Calculator!L28=61),"EndData",IF(Calculator!L29=0,"",Calculator!M29)),IF(AND(Calculator!$C$7="A",Calculator!$C$8="C"),IF(AND(Calculator!Q29=0,Calculator!Q28=3),"EndData",IF(Calculator!Q29=0,"",Calculator!R29)),IF(AND(Calculator!$C$7="A",Calculator!$C$8="N"),IF(AND(Calculator!V29=0,Calculator!V28=10),"EndData",IF(Calculator!V29=0,"",Calculator!W29)),IF(AND(Calculator!$C$7="A",Calculator!$C$8="W"),IF(AND(Calculator!AA29=0,Calculator!AA28=12),"EndData",IF(Calculator!AA29=0,"",Calculator!AB29)),""))))))</f>
        <v>1087.5</v>
      </c>
      <c r="C21" s="12">
        <f>IF(IF(AND(OR(Calculator!$C$7="Z",Calculator!$C$7="C"),Calculator!$C$8="C"),IF(AND(Calculator!B29=0,Calculator!B28=22),"",IF(Calculator!B29=0,"",Calculator!D29)),IF(AND(OR(Calculator!$C$7="Z",Calculator!$C$7="C"),Calculator!$C$8="N"),IF(AND(Calculator!G29=0,Calculator!G28=51),"",IF(Calculator!G29=0,"",Calculator!I29)),IF(AND(OR(Calculator!$C$7="Z",Calculator!$C$7="C"),Calculator!$C$8="W"),IF(AND(Calculator!L29=0,Calculator!L28=61),"",IF(Calculator!L29=0,"",Calculator!N29)),IF(AND(Calculator!$C$7="A",Calculator!$C$8="C"),IF(AND(Calculator!Q29=0,Calculator!Q28=3),"",IF(Calculator!Q29=0,"",Calculator!S29)),IF(AND(Calculator!$C$7="A",Calculator!$C$8="N"),IF(AND(Calculator!V29=0,Calculator!V28=10),"",IF(Calculator!V29=0,"",Calculator!X29)),IF(AND(Calculator!$C$7="A",Calculator!$C$8="W"),IF(AND(Calculator!AA29=0,Calculator!AA28=12),"",IF(Calculator!AA29=0,"",Calculator!AC29)),""))))))="","",ROUND((IF(AND(OR(Calculator!$C$7="Z",Calculator!$C$7="C"),Calculator!$C$8="C"),IF(AND(Calculator!B29=0,Calculator!B28=22),"",IF(Calculator!B29=0,"",IF(Calculator!E29="",Calculator!D29,((Calculator!D29/Calculator!E29)*Calculator!D29)))),IF(AND(OR(Calculator!$C$7="Z",Calculator!$C$7="C"),Calculator!$C$8="N"),IF(AND(Calculator!G29=0,Calculator!G28=51),"",IF(Calculator!G29=0,"",IF(Calculator!J29="",Calculator!I29,((Calculator!I29/Calculator!J29)*Calculator!I29)))),IF(AND(OR(Calculator!$C$7="Z",Calculator!$C$7="C"),Calculator!$C$8="W"),IF(AND(Calculator!L29=0,Calculator!L28=61),"",IF(Calculator!L29=0,"",IF(Calculator!O29="",Calculator!N29,((Calculator!N29/Calculator!O29)*Calculator!N29)))),IF(AND(Calculator!$C$7="A",Calculator!$C$8="C"),IF(AND(Calculator!Q29=0,Calculator!Q28=3),"",IF(Calculator!Q29=0,"",IF(Calculator!T29="",Calculator!S29,((Calculator!S29/Calculator!T29)*Calculator!S29)))),IF(AND(Calculator!$C$7="A",Calculator!$C$8="N"),IF(AND(Calculator!V29=0,Calculator!V28=10),"",IF(Calculator!V29=0,"",IF(Calculator!Y29="",Calculator!X29,((Calculator!X29/Calculator!Y29)*Calculator!X29)))),IF(AND(Calculator!$C$7="A",Calculator!$C$8="W"),IF(AND(Calculator!AA29=0,Calculator!AA28=12),"",IF(Calculator!AA29=0,"",IF(Calculator!AD29="",Calculator!AC29,((Calculator!AC29/Calculator!AD29)*Calculator!AC29)))),"")))))))*SQRT(2),2))</f>
        <v>52.01</v>
      </c>
      <c r="D21" s="12">
        <f t="shared" si="0"/>
        <v>2000</v>
      </c>
    </row>
    <row r="22" spans="1:4" x14ac:dyDescent="0.25">
      <c r="A22" s="12">
        <v>17</v>
      </c>
      <c r="B22" s="12">
        <f>IF(AND(OR(Calculator!$C$7="Z",Calculator!$C$7="C"),Calculator!$C$8="C"),IF(AND(Calculator!B30=0,Calculator!B29=22),"EndData",IF(Calculator!B30=0,"",Calculator!C30)),IF(AND(OR(Calculator!$C$7="Z",Calculator!$C$7="C"),Calculator!$C$8="N"),IF(AND(Calculator!G30=0,Calculator!G29=51),"EndData",IF(Calculator!G30=0,"",Calculator!H30)),IF(AND(OR(Calculator!$C$7="Z",Calculator!$C$7="C"),Calculator!$C$8="W"),IF(AND(Calculator!L30=0,Calculator!L29=61),"EndData",IF(Calculator!L30=0,"",Calculator!M30)),IF(AND(Calculator!$C$7="A",Calculator!$C$8="C"),IF(AND(Calculator!Q30=0,Calculator!Q29=3),"EndData",IF(Calculator!Q30=0,"",Calculator!R30)),IF(AND(Calculator!$C$7="A",Calculator!$C$8="N"),IF(AND(Calculator!V30=0,Calculator!V29=10),"EndData",IF(Calculator!V30=0,"",Calculator!W30)),IF(AND(Calculator!$C$7="A",Calculator!$C$8="W"),IF(AND(Calculator!AA30=0,Calculator!AA29=12),"EndData",IF(Calculator!AA30=0,"",Calculator!AB30)),""))))))</f>
        <v>1174.2</v>
      </c>
      <c r="C22" s="12">
        <f>IF(IF(AND(OR(Calculator!$C$7="Z",Calculator!$C$7="C"),Calculator!$C$8="C"),IF(AND(Calculator!B30=0,Calculator!B29=22),"",IF(Calculator!B30=0,"",Calculator!D30)),IF(AND(OR(Calculator!$C$7="Z",Calculator!$C$7="C"),Calculator!$C$8="N"),IF(AND(Calculator!G30=0,Calculator!G29=51),"",IF(Calculator!G30=0,"",Calculator!I30)),IF(AND(OR(Calculator!$C$7="Z",Calculator!$C$7="C"),Calculator!$C$8="W"),IF(AND(Calculator!L30=0,Calculator!L29=61),"",IF(Calculator!L30=0,"",Calculator!N30)),IF(AND(Calculator!$C$7="A",Calculator!$C$8="C"),IF(AND(Calculator!Q30=0,Calculator!Q29=3),"",IF(Calculator!Q30=0,"",Calculator!S30)),IF(AND(Calculator!$C$7="A",Calculator!$C$8="N"),IF(AND(Calculator!V30=0,Calculator!V29=10),"",IF(Calculator!V30=0,"",Calculator!X30)),IF(AND(Calculator!$C$7="A",Calculator!$C$8="W"),IF(AND(Calculator!AA30=0,Calculator!AA29=12),"",IF(Calculator!AA30=0,"",Calculator!AC30)),""))))))="","",ROUND((IF(AND(OR(Calculator!$C$7="Z",Calculator!$C$7="C"),Calculator!$C$8="C"),IF(AND(Calculator!B30=0,Calculator!B29=22),"",IF(Calculator!B30=0,"",IF(Calculator!E30="",Calculator!D30,((Calculator!D30/Calculator!E30)*Calculator!D30)))),IF(AND(OR(Calculator!$C$7="Z",Calculator!$C$7="C"),Calculator!$C$8="N"),IF(AND(Calculator!G30=0,Calculator!G29=51),"",IF(Calculator!G30=0,"",IF(Calculator!J30="",Calculator!I30,((Calculator!I30/Calculator!J30)*Calculator!I30)))),IF(AND(OR(Calculator!$C$7="Z",Calculator!$C$7="C"),Calculator!$C$8="W"),IF(AND(Calculator!L30=0,Calculator!L29=61),"",IF(Calculator!L30=0,"",IF(Calculator!O30="",Calculator!N30,((Calculator!N30/Calculator!O30)*Calculator!N30)))),IF(AND(Calculator!$C$7="A",Calculator!$C$8="C"),IF(AND(Calculator!Q30=0,Calculator!Q29=3),"",IF(Calculator!Q30=0,"",IF(Calculator!T30="",Calculator!S30,((Calculator!S30/Calculator!T30)*Calculator!S30)))),IF(AND(Calculator!$C$7="A",Calculator!$C$8="N"),IF(AND(Calculator!V30=0,Calculator!V29=10),"",IF(Calculator!V30=0,"",IF(Calculator!Y30="",Calculator!X30,((Calculator!X30/Calculator!Y30)*Calculator!X30)))),IF(AND(Calculator!$C$7="A",Calculator!$C$8="W"),IF(AND(Calculator!AA30=0,Calculator!AA29=12),"",IF(Calculator!AA30=0,"",IF(Calculator!AD30="",Calculator!AC30,((Calculator!AC30/Calculator!AD30)*Calculator!AC30)))),"")))))))*SQRT(2),2))</f>
        <v>50.87</v>
      </c>
      <c r="D22" s="12">
        <f t="shared" si="0"/>
        <v>2000</v>
      </c>
    </row>
    <row r="23" spans="1:4" x14ac:dyDescent="0.25">
      <c r="A23" s="12">
        <v>18</v>
      </c>
      <c r="B23" s="12">
        <f>IF(AND(OR(Calculator!$C$7="Z",Calculator!$C$7="C"),Calculator!$C$8="C"),IF(AND(Calculator!B31=0,Calculator!B30=22),"EndData",IF(Calculator!B31=0,"",Calculator!C31)),IF(AND(OR(Calculator!$C$7="Z",Calculator!$C$7="C"),Calculator!$C$8="N"),IF(AND(Calculator!G31=0,Calculator!G30=51),"EndData",IF(Calculator!G31=0,"",Calculator!H31)),IF(AND(OR(Calculator!$C$7="Z",Calculator!$C$7="C"),Calculator!$C$8="W"),IF(AND(Calculator!L31=0,Calculator!L30=61),"EndData",IF(Calculator!L31=0,"",Calculator!M31)),IF(AND(Calculator!$C$7="A",Calculator!$C$8="C"),IF(AND(Calculator!Q31=0,Calculator!Q30=3),"EndData",IF(Calculator!Q31=0,"",Calculator!R31)),IF(AND(Calculator!$C$7="A",Calculator!$C$8="N"),IF(AND(Calculator!V31=0,Calculator!V30=10),"EndData",IF(Calculator!V31=0,"",Calculator!W31)),IF(AND(Calculator!$C$7="A",Calculator!$C$8="W"),IF(AND(Calculator!AA31=0,Calculator!AA30=12),"EndData",IF(Calculator!AA31=0,"",Calculator!AB31)),""))))))</f>
        <v>1267.9000000000001</v>
      </c>
      <c r="C23" s="12">
        <f>IF(IF(AND(OR(Calculator!$C$7="Z",Calculator!$C$7="C"),Calculator!$C$8="C"),IF(AND(Calculator!B31=0,Calculator!B30=22),"",IF(Calculator!B31=0,"",Calculator!D31)),IF(AND(OR(Calculator!$C$7="Z",Calculator!$C$7="C"),Calculator!$C$8="N"),IF(AND(Calculator!G31=0,Calculator!G30=51),"",IF(Calculator!G31=0,"",Calculator!I31)),IF(AND(OR(Calculator!$C$7="Z",Calculator!$C$7="C"),Calculator!$C$8="W"),IF(AND(Calculator!L31=0,Calculator!L30=61),"",IF(Calculator!L31=0,"",Calculator!N31)),IF(AND(Calculator!$C$7="A",Calculator!$C$8="C"),IF(AND(Calculator!Q31=0,Calculator!Q30=3),"",IF(Calculator!Q31=0,"",Calculator!S31)),IF(AND(Calculator!$C$7="A",Calculator!$C$8="N"),IF(AND(Calculator!V31=0,Calculator!V30=10),"",IF(Calculator!V31=0,"",Calculator!X31)),IF(AND(Calculator!$C$7="A",Calculator!$C$8="W"),IF(AND(Calculator!AA31=0,Calculator!AA30=12),"",IF(Calculator!AA31=0,"",Calculator!AC31)),""))))))="","",ROUND((IF(AND(OR(Calculator!$C$7="Z",Calculator!$C$7="C"),Calculator!$C$8="C"),IF(AND(Calculator!B31=0,Calculator!B30=22),"",IF(Calculator!B31=0,"",IF(Calculator!E31="",Calculator!D31,((Calculator!D31/Calculator!E31)*Calculator!D31)))),IF(AND(OR(Calculator!$C$7="Z",Calculator!$C$7="C"),Calculator!$C$8="N"),IF(AND(Calculator!G31=0,Calculator!G30=51),"",IF(Calculator!G31=0,"",IF(Calculator!J31="",Calculator!I31,((Calculator!I31/Calculator!J31)*Calculator!I31)))),IF(AND(OR(Calculator!$C$7="Z",Calculator!$C$7="C"),Calculator!$C$8="W"),IF(AND(Calculator!L31=0,Calculator!L30=61),"",IF(Calculator!L31=0,"",IF(Calculator!O31="",Calculator!N31,((Calculator!N31/Calculator!O31)*Calculator!N31)))),IF(AND(Calculator!$C$7="A",Calculator!$C$8="C"),IF(AND(Calculator!Q31=0,Calculator!Q30=3),"",IF(Calculator!Q31=0,"",IF(Calculator!T31="",Calculator!S31,((Calculator!S31/Calculator!T31)*Calculator!S31)))),IF(AND(Calculator!$C$7="A",Calculator!$C$8="N"),IF(AND(Calculator!V31=0,Calculator!V30=10),"",IF(Calculator!V31=0,"",IF(Calculator!Y31="",Calculator!X31,((Calculator!X31/Calculator!Y31)*Calculator!X31)))),IF(AND(Calculator!$C$7="A",Calculator!$C$8="W"),IF(AND(Calculator!AA31=0,Calculator!AA30=12),"",IF(Calculator!AA31=0,"",IF(Calculator!AD31="",Calculator!AC31,((Calculator!AC31/Calculator!AD31)*Calculator!AC31)))),"")))))))*SQRT(2),2))</f>
        <v>49.74</v>
      </c>
      <c r="D23" s="12">
        <f t="shared" si="0"/>
        <v>2000</v>
      </c>
    </row>
    <row r="24" spans="1:4" x14ac:dyDescent="0.25">
      <c r="A24" s="12">
        <v>19</v>
      </c>
      <c r="B24" s="12">
        <f>IF(AND(OR(Calculator!$C$7="Z",Calculator!$C$7="C"),Calculator!$C$8="C"),IF(AND(Calculator!B32=0,Calculator!B31=22),"EndData",IF(Calculator!B32=0,"",Calculator!C32)),IF(AND(OR(Calculator!$C$7="Z",Calculator!$C$7="C"),Calculator!$C$8="N"),IF(AND(Calculator!G32=0,Calculator!G31=51),"EndData",IF(Calculator!G32=0,"",Calculator!H32)),IF(AND(OR(Calculator!$C$7="Z",Calculator!$C$7="C"),Calculator!$C$8="W"),IF(AND(Calculator!L32=0,Calculator!L31=61),"EndData",IF(Calculator!L32=0,"",Calculator!M32)),IF(AND(Calculator!$C$7="A",Calculator!$C$8="C"),IF(AND(Calculator!Q32=0,Calculator!Q31=3),"EndData",IF(Calculator!Q32=0,"",Calculator!R32)),IF(AND(Calculator!$C$7="A",Calculator!$C$8="N"),IF(AND(Calculator!V32=0,Calculator!V31=10),"EndData",IF(Calculator!V32=0,"",Calculator!W32)),IF(AND(Calculator!$C$7="A",Calculator!$C$8="W"),IF(AND(Calculator!AA32=0,Calculator!AA31=12),"EndData",IF(Calculator!AA32=0,"",Calculator!AB32)),""))))))</f>
        <v>1369.1</v>
      </c>
      <c r="C24" s="12">
        <f>IF(IF(AND(OR(Calculator!$C$7="Z",Calculator!$C$7="C"),Calculator!$C$8="C"),IF(AND(Calculator!B32=0,Calculator!B31=22),"",IF(Calculator!B32=0,"",Calculator!D32)),IF(AND(OR(Calculator!$C$7="Z",Calculator!$C$7="C"),Calculator!$C$8="N"),IF(AND(Calculator!G32=0,Calculator!G31=51),"",IF(Calculator!G32=0,"",Calculator!I32)),IF(AND(OR(Calculator!$C$7="Z",Calculator!$C$7="C"),Calculator!$C$8="W"),IF(AND(Calculator!L32=0,Calculator!L31=61),"",IF(Calculator!L32=0,"",Calculator!N32)),IF(AND(Calculator!$C$7="A",Calculator!$C$8="C"),IF(AND(Calculator!Q32=0,Calculator!Q31=3),"",IF(Calculator!Q32=0,"",Calculator!S32)),IF(AND(Calculator!$C$7="A",Calculator!$C$8="N"),IF(AND(Calculator!V32=0,Calculator!V31=10),"",IF(Calculator!V32=0,"",Calculator!X32)),IF(AND(Calculator!$C$7="A",Calculator!$C$8="W"),IF(AND(Calculator!AA32=0,Calculator!AA31=12),"",IF(Calculator!AA32=0,"",Calculator!AC32)),""))))))="","",ROUND((IF(AND(OR(Calculator!$C$7="Z",Calculator!$C$7="C"),Calculator!$C$8="C"),IF(AND(Calculator!B32=0,Calculator!B31=22),"",IF(Calculator!B32=0,"",IF(Calculator!E32="",Calculator!D32,((Calculator!D32/Calculator!E32)*Calculator!D32)))),IF(AND(OR(Calculator!$C$7="Z",Calculator!$C$7="C"),Calculator!$C$8="N"),IF(AND(Calculator!G32=0,Calculator!G31=51),"",IF(Calculator!G32=0,"",IF(Calculator!J32="",Calculator!I32,((Calculator!I32/Calculator!J32)*Calculator!I32)))),IF(AND(OR(Calculator!$C$7="Z",Calculator!$C$7="C"),Calculator!$C$8="W"),IF(AND(Calculator!L32=0,Calculator!L31=61),"",IF(Calculator!L32=0,"",IF(Calculator!O32="",Calculator!N32,((Calculator!N32/Calculator!O32)*Calculator!N32)))),IF(AND(Calculator!$C$7="A",Calculator!$C$8="C"),IF(AND(Calculator!Q32=0,Calculator!Q31=3),"",IF(Calculator!Q32=0,"",IF(Calculator!T32="",Calculator!S32,((Calculator!S32/Calculator!T32)*Calculator!S32)))),IF(AND(Calculator!$C$7="A",Calculator!$C$8="N"),IF(AND(Calculator!V32=0,Calculator!V31=10),"",IF(Calculator!V32=0,"",IF(Calculator!Y32="",Calculator!X32,((Calculator!X32/Calculator!Y32)*Calculator!X32)))),IF(AND(Calculator!$C$7="A",Calculator!$C$8="W"),IF(AND(Calculator!AA32=0,Calculator!AA31=12),"",IF(Calculator!AA32=0,"",IF(Calculator!AD32="",Calculator!AC32,((Calculator!AC32/Calculator!AD32)*Calculator!AC32)))),"")))))))*SQRT(2),2))</f>
        <v>48.59</v>
      </c>
      <c r="D24" s="12">
        <f t="shared" si="0"/>
        <v>2000</v>
      </c>
    </row>
    <row r="25" spans="1:4" x14ac:dyDescent="0.25">
      <c r="A25" s="12">
        <v>20</v>
      </c>
      <c r="B25" s="12">
        <f>IF(AND(OR(Calculator!$C$7="Z",Calculator!$C$7="C"),Calculator!$C$8="C"),IF(AND(Calculator!B33=0,Calculator!B32=22),"EndData",IF(Calculator!B33=0,"",Calculator!C33)),IF(AND(OR(Calculator!$C$7="Z",Calculator!$C$7="C"),Calculator!$C$8="N"),IF(AND(Calculator!G33=0,Calculator!G32=51),"EndData",IF(Calculator!G33=0,"",Calculator!H33)),IF(AND(OR(Calculator!$C$7="Z",Calculator!$C$7="C"),Calculator!$C$8="W"),IF(AND(Calculator!L33=0,Calculator!L32=61),"EndData",IF(Calculator!L33=0,"",Calculator!M33)),IF(AND(Calculator!$C$7="A",Calculator!$C$8="C"),IF(AND(Calculator!Q33=0,Calculator!Q32=3),"EndData",IF(Calculator!Q33=0,"",Calculator!R33)),IF(AND(Calculator!$C$7="A",Calculator!$C$8="N"),IF(AND(Calculator!V33=0,Calculator!V32=10),"EndData",IF(Calculator!V33=0,"",Calculator!W33)),IF(AND(Calculator!$C$7="A",Calculator!$C$8="W"),IF(AND(Calculator!AA33=0,Calculator!AA32=12),"EndData",IF(Calculator!AA33=0,"",Calculator!AB33)),""))))))</f>
        <v>1478.3</v>
      </c>
      <c r="C25" s="12">
        <f>IF(IF(AND(OR(Calculator!$C$7="Z",Calculator!$C$7="C"),Calculator!$C$8="C"),IF(AND(Calculator!B33=0,Calculator!B32=22),"",IF(Calculator!B33=0,"",Calculator!D33)),IF(AND(OR(Calculator!$C$7="Z",Calculator!$C$7="C"),Calculator!$C$8="N"),IF(AND(Calculator!G33=0,Calculator!G32=51),"",IF(Calculator!G33=0,"",Calculator!I33)),IF(AND(OR(Calculator!$C$7="Z",Calculator!$C$7="C"),Calculator!$C$8="W"),IF(AND(Calculator!L33=0,Calculator!L32=61),"",IF(Calculator!L33=0,"",Calculator!N33)),IF(AND(Calculator!$C$7="A",Calculator!$C$8="C"),IF(AND(Calculator!Q33=0,Calculator!Q32=3),"",IF(Calculator!Q33=0,"",Calculator!S33)),IF(AND(Calculator!$C$7="A",Calculator!$C$8="N"),IF(AND(Calculator!V33=0,Calculator!V32=10),"",IF(Calculator!V33=0,"",Calculator!X33)),IF(AND(Calculator!$C$7="A",Calculator!$C$8="W"),IF(AND(Calculator!AA33=0,Calculator!AA32=12),"",IF(Calculator!AA33=0,"",Calculator!AC33)),""))))))="","",ROUND((IF(AND(OR(Calculator!$C$7="Z",Calculator!$C$7="C"),Calculator!$C$8="C"),IF(AND(Calculator!B33=0,Calculator!B32=22),"",IF(Calculator!B33=0,"",IF(Calculator!E33="",Calculator!D33,((Calculator!D33/Calculator!E33)*Calculator!D33)))),IF(AND(OR(Calculator!$C$7="Z",Calculator!$C$7="C"),Calculator!$C$8="N"),IF(AND(Calculator!G33=0,Calculator!G32=51),"",IF(Calculator!G33=0,"",IF(Calculator!J33="",Calculator!I33,((Calculator!I33/Calculator!J33)*Calculator!I33)))),IF(AND(OR(Calculator!$C$7="Z",Calculator!$C$7="C"),Calculator!$C$8="W"),IF(AND(Calculator!L33=0,Calculator!L32=61),"",IF(Calculator!L33=0,"",IF(Calculator!O33="",Calculator!N33,((Calculator!N33/Calculator!O33)*Calculator!N33)))),IF(AND(Calculator!$C$7="A",Calculator!$C$8="C"),IF(AND(Calculator!Q33=0,Calculator!Q32=3),"",IF(Calculator!Q33=0,"",IF(Calculator!T33="",Calculator!S33,((Calculator!S33/Calculator!T33)*Calculator!S33)))),IF(AND(Calculator!$C$7="A",Calculator!$C$8="N"),IF(AND(Calculator!V33=0,Calculator!V32=10),"",IF(Calculator!V33=0,"",IF(Calculator!Y33="",Calculator!X33,((Calculator!X33/Calculator!Y33)*Calculator!X33)))),IF(AND(Calculator!$C$7="A",Calculator!$C$8="W"),IF(AND(Calculator!AA33=0,Calculator!AA32=12),"",IF(Calculator!AA33=0,"",IF(Calculator!AD33="",Calculator!AC33,((Calculator!AC33/Calculator!AD33)*Calculator!AC33)))),"")))))))*SQRT(2),2))</f>
        <v>47.46</v>
      </c>
      <c r="D25" s="12">
        <f t="shared" si="0"/>
        <v>2000</v>
      </c>
    </row>
    <row r="26" spans="1:4" x14ac:dyDescent="0.25">
      <c r="A26" s="12">
        <v>21</v>
      </c>
      <c r="B26" s="12">
        <f>IF(AND(OR(Calculator!$C$7="Z",Calculator!$C$7="C"),Calculator!$C$8="C"),IF(AND(Calculator!B34=0,Calculator!B33=22),"EndData",IF(Calculator!B34=0,"",Calculator!C34)),IF(AND(OR(Calculator!$C$7="Z",Calculator!$C$7="C"),Calculator!$C$8="N"),IF(AND(Calculator!G34=0,Calculator!G33=51),"EndData",IF(Calculator!G34=0,"",Calculator!H34)),IF(AND(OR(Calculator!$C$7="Z",Calculator!$C$7="C"),Calculator!$C$8="W"),IF(AND(Calculator!L34=0,Calculator!L33=61),"EndData",IF(Calculator!L34=0,"",Calculator!M34)),IF(AND(Calculator!$C$7="A",Calculator!$C$8="C"),IF(AND(Calculator!Q34=0,Calculator!Q33=3),"EndData",IF(Calculator!Q34=0,"",Calculator!R34)),IF(AND(Calculator!$C$7="A",Calculator!$C$8="N"),IF(AND(Calculator!V34=0,Calculator!V33=10),"EndData",IF(Calculator!V34=0,"",Calculator!W34)),IF(AND(Calculator!$C$7="A",Calculator!$C$8="W"),IF(AND(Calculator!AA34=0,Calculator!AA33=12),"EndData",IF(Calculator!AA34=0,"",Calculator!AB34)),""))))))</f>
        <v>1596.2</v>
      </c>
      <c r="C26" s="12">
        <f>IF(IF(AND(OR(Calculator!$C$7="Z",Calculator!$C$7="C"),Calculator!$C$8="C"),IF(AND(Calculator!B34=0,Calculator!B33=22),"",IF(Calculator!B34=0,"",Calculator!D34)),IF(AND(OR(Calculator!$C$7="Z",Calculator!$C$7="C"),Calculator!$C$8="N"),IF(AND(Calculator!G34=0,Calculator!G33=51),"",IF(Calculator!G34=0,"",Calculator!I34)),IF(AND(OR(Calculator!$C$7="Z",Calculator!$C$7="C"),Calculator!$C$8="W"),IF(AND(Calculator!L34=0,Calculator!L33=61),"",IF(Calculator!L34=0,"",Calculator!N34)),IF(AND(Calculator!$C$7="A",Calculator!$C$8="C"),IF(AND(Calculator!Q34=0,Calculator!Q33=3),"",IF(Calculator!Q34=0,"",Calculator!S34)),IF(AND(Calculator!$C$7="A",Calculator!$C$8="N"),IF(AND(Calculator!V34=0,Calculator!V33=10),"",IF(Calculator!V34=0,"",Calculator!X34)),IF(AND(Calculator!$C$7="A",Calculator!$C$8="W"),IF(AND(Calculator!AA34=0,Calculator!AA33=12),"",IF(Calculator!AA34=0,"",Calculator!AC34)),""))))))="","",ROUND((IF(AND(OR(Calculator!$C$7="Z",Calculator!$C$7="C"),Calculator!$C$8="C"),IF(AND(Calculator!B34=0,Calculator!B33=22),"",IF(Calculator!B34=0,"",IF(Calculator!E34="",Calculator!D34,((Calculator!D34/Calculator!E34)*Calculator!D34)))),IF(AND(OR(Calculator!$C$7="Z",Calculator!$C$7="C"),Calculator!$C$8="N"),IF(AND(Calculator!G34=0,Calculator!G33=51),"",IF(Calculator!G34=0,"",IF(Calculator!J34="",Calculator!I34,((Calculator!I34/Calculator!J34)*Calculator!I34)))),IF(AND(OR(Calculator!$C$7="Z",Calculator!$C$7="C"),Calculator!$C$8="W"),IF(AND(Calculator!L34=0,Calculator!L33=61),"",IF(Calculator!L34=0,"",IF(Calculator!O34="",Calculator!N34,((Calculator!N34/Calculator!O34)*Calculator!N34)))),IF(AND(Calculator!$C$7="A",Calculator!$C$8="C"),IF(AND(Calculator!Q34=0,Calculator!Q33=3),"",IF(Calculator!Q34=0,"",IF(Calculator!T34="",Calculator!S34,((Calculator!S34/Calculator!T34)*Calculator!S34)))),IF(AND(Calculator!$C$7="A",Calculator!$C$8="N"),IF(AND(Calculator!V34=0,Calculator!V33=10),"",IF(Calculator!V34=0,"",IF(Calculator!Y34="",Calculator!X34,((Calculator!X34/Calculator!Y34)*Calculator!X34)))),IF(AND(Calculator!$C$7="A",Calculator!$C$8="W"),IF(AND(Calculator!AA34=0,Calculator!AA33=12),"",IF(Calculator!AA34=0,"",IF(Calculator!AD34="",Calculator!AC34,((Calculator!AC34/Calculator!AD34)*Calculator!AC34)))),"")))))))*SQRT(2),2))</f>
        <v>46.32</v>
      </c>
      <c r="D26" s="12">
        <f t="shared" si="0"/>
        <v>2000</v>
      </c>
    </row>
    <row r="27" spans="1:4" x14ac:dyDescent="0.25">
      <c r="A27" s="12">
        <v>22</v>
      </c>
      <c r="B27" s="12">
        <f>IF(AND(OR(Calculator!$C$7="Z",Calculator!$C$7="C"),Calculator!$C$8="C"),IF(AND(Calculator!B35=0,Calculator!B34=22),"EndData",IF(Calculator!B35=0,"",Calculator!C35)),IF(AND(OR(Calculator!$C$7="Z",Calculator!$C$7="C"),Calculator!$C$8="N"),IF(AND(Calculator!G35=0,Calculator!G34=51),"EndData",IF(Calculator!G35=0,"",Calculator!H35)),IF(AND(OR(Calculator!$C$7="Z",Calculator!$C$7="C"),Calculator!$C$8="W"),IF(AND(Calculator!L35=0,Calculator!L34=61),"EndData",IF(Calculator!L35=0,"",Calculator!M35)),IF(AND(Calculator!$C$7="A",Calculator!$C$8="C"),IF(AND(Calculator!Q35=0,Calculator!Q34=3),"EndData",IF(Calculator!Q35=0,"",Calculator!R35)),IF(AND(Calculator!$C$7="A",Calculator!$C$8="N"),IF(AND(Calculator!V35=0,Calculator!V34=10),"EndData",IF(Calculator!V35=0,"",Calculator!W35)),IF(AND(Calculator!$C$7="A",Calculator!$C$8="W"),IF(AND(Calculator!AA35=0,Calculator!AA34=12),"EndData",IF(Calculator!AA35=0,"",Calculator!AB35)),""))))))</f>
        <v>1723.5</v>
      </c>
      <c r="C27" s="12">
        <f>IF(IF(AND(OR(Calculator!$C$7="Z",Calculator!$C$7="C"),Calculator!$C$8="C"),IF(AND(Calculator!B35=0,Calculator!B34=22),"",IF(Calculator!B35=0,"",Calculator!D35)),IF(AND(OR(Calculator!$C$7="Z",Calculator!$C$7="C"),Calculator!$C$8="N"),IF(AND(Calculator!G35=0,Calculator!G34=51),"",IF(Calculator!G35=0,"",Calculator!I35)),IF(AND(OR(Calculator!$C$7="Z",Calculator!$C$7="C"),Calculator!$C$8="W"),IF(AND(Calculator!L35=0,Calculator!L34=61),"",IF(Calculator!L35=0,"",Calculator!N35)),IF(AND(Calculator!$C$7="A",Calculator!$C$8="C"),IF(AND(Calculator!Q35=0,Calculator!Q34=3),"",IF(Calculator!Q35=0,"",Calculator!S35)),IF(AND(Calculator!$C$7="A",Calculator!$C$8="N"),IF(AND(Calculator!V35=0,Calculator!V34=10),"",IF(Calculator!V35=0,"",Calculator!X35)),IF(AND(Calculator!$C$7="A",Calculator!$C$8="W"),IF(AND(Calculator!AA35=0,Calculator!AA34=12),"",IF(Calculator!AA35=0,"",Calculator!AC35)),""))))))="","",ROUND((IF(AND(OR(Calculator!$C$7="Z",Calculator!$C$7="C"),Calculator!$C$8="C"),IF(AND(Calculator!B35=0,Calculator!B34=22),"",IF(Calculator!B35=0,"",IF(Calculator!E35="",Calculator!D35,((Calculator!D35/Calculator!E35)*Calculator!D35)))),IF(AND(OR(Calculator!$C$7="Z",Calculator!$C$7="C"),Calculator!$C$8="N"),IF(AND(Calculator!G35=0,Calculator!G34=51),"",IF(Calculator!G35=0,"",IF(Calculator!J35="",Calculator!I35,((Calculator!I35/Calculator!J35)*Calculator!I35)))),IF(AND(OR(Calculator!$C$7="Z",Calculator!$C$7="C"),Calculator!$C$8="W"),IF(AND(Calculator!L35=0,Calculator!L34=61),"",IF(Calculator!L35=0,"",IF(Calculator!O35="",Calculator!N35,((Calculator!N35/Calculator!O35)*Calculator!N35)))),IF(AND(Calculator!$C$7="A",Calculator!$C$8="C"),IF(AND(Calculator!Q35=0,Calculator!Q34=3),"",IF(Calculator!Q35=0,"",IF(Calculator!T35="",Calculator!S35,((Calculator!S35/Calculator!T35)*Calculator!S35)))),IF(AND(Calculator!$C$7="A",Calculator!$C$8="N"),IF(AND(Calculator!V35=0,Calculator!V34=10),"",IF(Calculator!V35=0,"",IF(Calculator!Y35="",Calculator!X35,((Calculator!X35/Calculator!Y35)*Calculator!X35)))),IF(AND(Calculator!$C$7="A",Calculator!$C$8="W"),IF(AND(Calculator!AA35=0,Calculator!AA34=12),"",IF(Calculator!AA35=0,"",IF(Calculator!AD35="",Calculator!AC35,((Calculator!AC35/Calculator!AD35)*Calculator!AC35)))),"")))))))*SQRT(2),2))</f>
        <v>45.17</v>
      </c>
      <c r="D27" s="12">
        <f t="shared" si="0"/>
        <v>2000</v>
      </c>
    </row>
    <row r="28" spans="1:4" x14ac:dyDescent="0.25">
      <c r="A28" s="12">
        <v>23</v>
      </c>
      <c r="B28" s="12">
        <f>IF(AND(OR(Calculator!$C$7="Z",Calculator!$C$7="C"),Calculator!$C$8="C"),IF(AND(Calculator!B36=0,Calculator!B35=22),"EndData",IF(Calculator!B36=0,"",Calculator!C36)),IF(AND(OR(Calculator!$C$7="Z",Calculator!$C$7="C"),Calculator!$C$8="N"),IF(AND(Calculator!G36=0,Calculator!G35=51),"EndData",IF(Calculator!G36=0,"",Calculator!H36)),IF(AND(OR(Calculator!$C$7="Z",Calculator!$C$7="C"),Calculator!$C$8="W"),IF(AND(Calculator!L36=0,Calculator!L35=61),"EndData",IF(Calculator!L36=0,"",Calculator!M36)),IF(AND(Calculator!$C$7="A",Calculator!$C$8="C"),IF(AND(Calculator!Q36=0,Calculator!Q35=3),"EndData",IF(Calculator!Q36=0,"",Calculator!R36)),IF(AND(Calculator!$C$7="A",Calculator!$C$8="N"),IF(AND(Calculator!V36=0,Calculator!V35=10),"EndData",IF(Calculator!V36=0,"",Calculator!W36)),IF(AND(Calculator!$C$7="A",Calculator!$C$8="W"),IF(AND(Calculator!AA36=0,Calculator!AA35=12),"EndData",IF(Calculator!AA36=0,"",Calculator!AB36)),""))))))</f>
        <v>1861</v>
      </c>
      <c r="C28" s="12">
        <f>IF(IF(AND(OR(Calculator!$C$7="Z",Calculator!$C$7="C"),Calculator!$C$8="C"),IF(AND(Calculator!B36=0,Calculator!B35=22),"",IF(Calculator!B36=0,"",Calculator!D36)),IF(AND(OR(Calculator!$C$7="Z",Calculator!$C$7="C"),Calculator!$C$8="N"),IF(AND(Calculator!G36=0,Calculator!G35=51),"",IF(Calculator!G36=0,"",Calculator!I36)),IF(AND(OR(Calculator!$C$7="Z",Calculator!$C$7="C"),Calculator!$C$8="W"),IF(AND(Calculator!L36=0,Calculator!L35=61),"",IF(Calculator!L36=0,"",Calculator!N36)),IF(AND(Calculator!$C$7="A",Calculator!$C$8="C"),IF(AND(Calculator!Q36=0,Calculator!Q35=3),"",IF(Calculator!Q36=0,"",Calculator!S36)),IF(AND(Calculator!$C$7="A",Calculator!$C$8="N"),IF(AND(Calculator!V36=0,Calculator!V35=10),"",IF(Calculator!V36=0,"",Calculator!X36)),IF(AND(Calculator!$C$7="A",Calculator!$C$8="W"),IF(AND(Calculator!AA36=0,Calculator!AA35=12),"",IF(Calculator!AA36=0,"",Calculator!AC36)),""))))))="","",ROUND((IF(AND(OR(Calculator!$C$7="Z",Calculator!$C$7="C"),Calculator!$C$8="C"),IF(AND(Calculator!B36=0,Calculator!B35=22),"",IF(Calculator!B36=0,"",IF(Calculator!E36="",Calculator!D36,((Calculator!D36/Calculator!E36)*Calculator!D36)))),IF(AND(OR(Calculator!$C$7="Z",Calculator!$C$7="C"),Calculator!$C$8="N"),IF(AND(Calculator!G36=0,Calculator!G35=51),"",IF(Calculator!G36=0,"",IF(Calculator!J36="",Calculator!I36,((Calculator!I36/Calculator!J36)*Calculator!I36)))),IF(AND(OR(Calculator!$C$7="Z",Calculator!$C$7="C"),Calculator!$C$8="W"),IF(AND(Calculator!L36=0,Calculator!L35=61),"",IF(Calculator!L36=0,"",IF(Calculator!O36="",Calculator!N36,((Calculator!N36/Calculator!O36)*Calculator!N36)))),IF(AND(Calculator!$C$7="A",Calculator!$C$8="C"),IF(AND(Calculator!Q36=0,Calculator!Q35=3),"",IF(Calculator!Q36=0,"",IF(Calculator!T36="",Calculator!S36,((Calculator!S36/Calculator!T36)*Calculator!S36)))),IF(AND(Calculator!$C$7="A",Calculator!$C$8="N"),IF(AND(Calculator!V36=0,Calculator!V35=10),"",IF(Calculator!V36=0,"",IF(Calculator!Y36="",Calculator!X36,((Calculator!X36/Calculator!Y36)*Calculator!X36)))),IF(AND(Calculator!$C$7="A",Calculator!$C$8="W"),IF(AND(Calculator!AA36=0,Calculator!AA35=12),"",IF(Calculator!AA36=0,"",IF(Calculator!AD36="",Calculator!AC36,((Calculator!AC36/Calculator!AD36)*Calculator!AC36)))),"")))))))*SQRT(2),2))</f>
        <v>44.04</v>
      </c>
      <c r="D28" s="12">
        <f t="shared" si="0"/>
        <v>2000</v>
      </c>
    </row>
    <row r="29" spans="1:4" x14ac:dyDescent="0.25">
      <c r="A29" s="12">
        <v>24</v>
      </c>
      <c r="B29" s="12">
        <f>IF(AND(OR(Calculator!$C$7="Z",Calculator!$C$7="C"),Calculator!$C$8="C"),IF(AND(Calculator!B37=0,Calculator!B36=22),"EndData",IF(Calculator!B37=0,"",Calculator!C37)),IF(AND(OR(Calculator!$C$7="Z",Calculator!$C$7="C"),Calculator!$C$8="N"),IF(AND(Calculator!G37=0,Calculator!G36=51),"EndData",IF(Calculator!G37=0,"",Calculator!H37)),IF(AND(OR(Calculator!$C$7="Z",Calculator!$C$7="C"),Calculator!$C$8="W"),IF(AND(Calculator!L37=0,Calculator!L36=61),"EndData",IF(Calculator!L37=0,"",Calculator!M37)),IF(AND(Calculator!$C$7="A",Calculator!$C$8="C"),IF(AND(Calculator!Q37=0,Calculator!Q36=3),"EndData",IF(Calculator!Q37=0,"",Calculator!R37)),IF(AND(Calculator!$C$7="A",Calculator!$C$8="N"),IF(AND(Calculator!V37=0,Calculator!V36=10),"EndData",IF(Calculator!V37=0,"",Calculator!W37)),IF(AND(Calculator!$C$7="A",Calculator!$C$8="W"),IF(AND(Calculator!AA37=0,Calculator!AA36=12),"EndData",IF(Calculator!AA37=0,"",Calculator!AB37)),""))))))</f>
        <v>2009.5</v>
      </c>
      <c r="C29" s="12">
        <f>IF(IF(AND(OR(Calculator!$C$7="Z",Calculator!$C$7="C"),Calculator!$C$8="C"),IF(AND(Calculator!B37=0,Calculator!B36=22),"",IF(Calculator!B37=0,"",Calculator!D37)),IF(AND(OR(Calculator!$C$7="Z",Calculator!$C$7="C"),Calculator!$C$8="N"),IF(AND(Calculator!G37=0,Calculator!G36=51),"",IF(Calculator!G37=0,"",Calculator!I37)),IF(AND(OR(Calculator!$C$7="Z",Calculator!$C$7="C"),Calculator!$C$8="W"),IF(AND(Calculator!L37=0,Calculator!L36=61),"",IF(Calculator!L37=0,"",Calculator!N37)),IF(AND(Calculator!$C$7="A",Calculator!$C$8="C"),IF(AND(Calculator!Q37=0,Calculator!Q36=3),"",IF(Calculator!Q37=0,"",Calculator!S37)),IF(AND(Calculator!$C$7="A",Calculator!$C$8="N"),IF(AND(Calculator!V37=0,Calculator!V36=10),"",IF(Calculator!V37=0,"",Calculator!X37)),IF(AND(Calculator!$C$7="A",Calculator!$C$8="W"),IF(AND(Calculator!AA37=0,Calculator!AA36=12),"",IF(Calculator!AA37=0,"",Calculator!AC37)),""))))))="","",ROUND((IF(AND(OR(Calculator!$C$7="Z",Calculator!$C$7="C"),Calculator!$C$8="C"),IF(AND(Calculator!B37=0,Calculator!B36=22),"",IF(Calculator!B37=0,"",IF(Calculator!E37="",Calculator!D37,((Calculator!D37/Calculator!E37)*Calculator!D37)))),IF(AND(OR(Calculator!$C$7="Z",Calculator!$C$7="C"),Calculator!$C$8="N"),IF(AND(Calculator!G37=0,Calculator!G36=51),"",IF(Calculator!G37=0,"",IF(Calculator!J37="",Calculator!I37,((Calculator!I37/Calculator!J37)*Calculator!I37)))),IF(AND(OR(Calculator!$C$7="Z",Calculator!$C$7="C"),Calculator!$C$8="W"),IF(AND(Calculator!L37=0,Calculator!L36=61),"",IF(Calculator!L37=0,"",IF(Calculator!O37="",Calculator!N37,((Calculator!N37/Calculator!O37)*Calculator!N37)))),IF(AND(Calculator!$C$7="A",Calculator!$C$8="C"),IF(AND(Calculator!Q37=0,Calculator!Q36=3),"",IF(Calculator!Q37=0,"",IF(Calculator!T37="",Calculator!S37,((Calculator!S37/Calculator!T37)*Calculator!S37)))),IF(AND(Calculator!$C$7="A",Calculator!$C$8="N"),IF(AND(Calculator!V37=0,Calculator!V36=10),"",IF(Calculator!V37=0,"",IF(Calculator!Y37="",Calculator!X37,((Calculator!X37/Calculator!Y37)*Calculator!X37)))),IF(AND(Calculator!$C$7="A",Calculator!$C$8="W"),IF(AND(Calculator!AA37=0,Calculator!AA36=12),"",IF(Calculator!AA37=0,"",IF(Calculator!AD37="",Calculator!AC37,((Calculator!AC37/Calculator!AD37)*Calculator!AC37)))),"")))))))*SQRT(2),2))</f>
        <v>42.89</v>
      </c>
      <c r="D29" s="12">
        <f t="shared" si="0"/>
        <v>2000</v>
      </c>
    </row>
    <row r="30" spans="1:4" x14ac:dyDescent="0.25">
      <c r="A30" s="12">
        <v>25</v>
      </c>
      <c r="B30" s="12">
        <f>IF(AND(OR(Calculator!$C$7="Z",Calculator!$C$7="C"),Calculator!$C$8="C"),IF(AND(Calculator!B38=0,Calculator!B37=22),"EndData",IF(Calculator!B38=0,"",Calculator!C38)),IF(AND(OR(Calculator!$C$7="Z",Calculator!$C$7="C"),Calculator!$C$8="N"),IF(AND(Calculator!G38=0,Calculator!G37=51),"EndData",IF(Calculator!G38=0,"",Calculator!H38)),IF(AND(OR(Calculator!$C$7="Z",Calculator!$C$7="C"),Calculator!$C$8="W"),IF(AND(Calculator!L38=0,Calculator!L37=61),"EndData",IF(Calculator!L38=0,"",Calculator!M38)),IF(AND(Calculator!$C$7="A",Calculator!$C$8="C"),IF(AND(Calculator!Q38=0,Calculator!Q37=3),"EndData",IF(Calculator!Q38=0,"",Calculator!R38)),IF(AND(Calculator!$C$7="A",Calculator!$C$8="N"),IF(AND(Calculator!V38=0,Calculator!V37=10),"EndData",IF(Calculator!V38=0,"",Calculator!W38)),IF(AND(Calculator!$C$7="A",Calculator!$C$8="W"),IF(AND(Calculator!AA38=0,Calculator!AA37=12),"EndData",IF(Calculator!AA38=0,"",Calculator!AB38)),""))))))</f>
        <v>2169.8000000000002</v>
      </c>
      <c r="C30" s="12">
        <f>IF(IF(AND(OR(Calculator!$C$7="Z",Calculator!$C$7="C"),Calculator!$C$8="C"),IF(AND(Calculator!B38=0,Calculator!B37=22),"",IF(Calculator!B38=0,"",Calculator!D38)),IF(AND(OR(Calculator!$C$7="Z",Calculator!$C$7="C"),Calculator!$C$8="N"),IF(AND(Calculator!G38=0,Calculator!G37=51),"",IF(Calculator!G38=0,"",Calculator!I38)),IF(AND(OR(Calculator!$C$7="Z",Calculator!$C$7="C"),Calculator!$C$8="W"),IF(AND(Calculator!L38=0,Calculator!L37=61),"",IF(Calculator!L38=0,"",Calculator!N38)),IF(AND(Calculator!$C$7="A",Calculator!$C$8="C"),IF(AND(Calculator!Q38=0,Calculator!Q37=3),"",IF(Calculator!Q38=0,"",Calculator!S38)),IF(AND(Calculator!$C$7="A",Calculator!$C$8="N"),IF(AND(Calculator!V38=0,Calculator!V37=10),"",IF(Calculator!V38=0,"",Calculator!X38)),IF(AND(Calculator!$C$7="A",Calculator!$C$8="W"),IF(AND(Calculator!AA38=0,Calculator!AA37=12),"",IF(Calculator!AA38=0,"",Calculator!AC38)),""))))))="","",ROUND((IF(AND(OR(Calculator!$C$7="Z",Calculator!$C$7="C"),Calculator!$C$8="C"),IF(AND(Calculator!B38=0,Calculator!B37=22),"",IF(Calculator!B38=0,"",IF(Calculator!E38="",Calculator!D38,((Calculator!D38/Calculator!E38)*Calculator!D38)))),IF(AND(OR(Calculator!$C$7="Z",Calculator!$C$7="C"),Calculator!$C$8="N"),IF(AND(Calculator!G38=0,Calculator!G37=51),"",IF(Calculator!G38=0,"",IF(Calculator!J38="",Calculator!I38,((Calculator!I38/Calculator!J38)*Calculator!I38)))),IF(AND(OR(Calculator!$C$7="Z",Calculator!$C$7="C"),Calculator!$C$8="W"),IF(AND(Calculator!L38=0,Calculator!L37=61),"",IF(Calculator!L38=0,"",IF(Calculator!O38="",Calculator!N38,((Calculator!N38/Calculator!O38)*Calculator!N38)))),IF(AND(Calculator!$C$7="A",Calculator!$C$8="C"),IF(AND(Calculator!Q38=0,Calculator!Q37=3),"",IF(Calculator!Q38=0,"",IF(Calculator!T38="",Calculator!S38,((Calculator!S38/Calculator!T38)*Calculator!S38)))),IF(AND(Calculator!$C$7="A",Calculator!$C$8="N"),IF(AND(Calculator!V38=0,Calculator!V37=10),"",IF(Calculator!V38=0,"",IF(Calculator!Y38="",Calculator!X38,((Calculator!X38/Calculator!Y38)*Calculator!X38)))),IF(AND(Calculator!$C$7="A",Calculator!$C$8="W"),IF(AND(Calculator!AA38=0,Calculator!AA37=12),"",IF(Calculator!AA38=0,"",IF(Calculator!AD38="",Calculator!AC38,((Calculator!AC38/Calculator!AD38)*Calculator!AC38)))),"")))))))*SQRT(2),2))</f>
        <v>41.76</v>
      </c>
      <c r="D30" s="12">
        <f t="shared" si="0"/>
        <v>2000</v>
      </c>
    </row>
    <row r="31" spans="1:4" x14ac:dyDescent="0.25">
      <c r="A31" s="12">
        <v>26</v>
      </c>
      <c r="B31" s="12">
        <f>IF(AND(OR(Calculator!$C$7="Z",Calculator!$C$7="C"),Calculator!$C$8="C"),IF(AND(Calculator!B39=0,Calculator!B38=22),"EndData",IF(Calculator!B39=0,"",Calculator!C39)),IF(AND(OR(Calculator!$C$7="Z",Calculator!$C$7="C"),Calculator!$C$8="N"),IF(AND(Calculator!G39=0,Calculator!G38=51),"EndData",IF(Calculator!G39=0,"",Calculator!H39)),IF(AND(OR(Calculator!$C$7="Z",Calculator!$C$7="C"),Calculator!$C$8="W"),IF(AND(Calculator!L39=0,Calculator!L38=61),"EndData",IF(Calculator!L39=0,"",Calculator!M39)),IF(AND(Calculator!$C$7="A",Calculator!$C$8="C"),IF(AND(Calculator!Q39=0,Calculator!Q38=3),"EndData",IF(Calculator!Q39=0,"",Calculator!R39)),IF(AND(Calculator!$C$7="A",Calculator!$C$8="N"),IF(AND(Calculator!V39=0,Calculator!V38=10),"EndData",IF(Calculator!V39=0,"",Calculator!W39)),IF(AND(Calculator!$C$7="A",Calculator!$C$8="W"),IF(AND(Calculator!AA39=0,Calculator!AA38=12),"EndData",IF(Calculator!AA39=0,"",Calculator!AB39)),""))))))</f>
        <v>2342.9</v>
      </c>
      <c r="C31" s="12">
        <f>IF(IF(AND(OR(Calculator!$C$7="Z",Calculator!$C$7="C"),Calculator!$C$8="C"),IF(AND(Calculator!B39=0,Calculator!B38=22),"",IF(Calculator!B39=0,"",Calculator!D39)),IF(AND(OR(Calculator!$C$7="Z",Calculator!$C$7="C"),Calculator!$C$8="N"),IF(AND(Calculator!G39=0,Calculator!G38=51),"",IF(Calculator!G39=0,"",Calculator!I39)),IF(AND(OR(Calculator!$C$7="Z",Calculator!$C$7="C"),Calculator!$C$8="W"),IF(AND(Calculator!L39=0,Calculator!L38=61),"",IF(Calculator!L39=0,"",Calculator!N39)),IF(AND(Calculator!$C$7="A",Calculator!$C$8="C"),IF(AND(Calculator!Q39=0,Calculator!Q38=3),"",IF(Calculator!Q39=0,"",Calculator!S39)),IF(AND(Calculator!$C$7="A",Calculator!$C$8="N"),IF(AND(Calculator!V39=0,Calculator!V38=10),"",IF(Calculator!V39=0,"",Calculator!X39)),IF(AND(Calculator!$C$7="A",Calculator!$C$8="W"),IF(AND(Calculator!AA39=0,Calculator!AA38=12),"",IF(Calculator!AA39=0,"",Calculator!AC39)),""))))))="","",ROUND((IF(AND(OR(Calculator!$C$7="Z",Calculator!$C$7="C"),Calculator!$C$8="C"),IF(AND(Calculator!B39=0,Calculator!B38=22),"",IF(Calculator!B39=0,"",IF(Calculator!E39="",Calculator!D39,((Calculator!D39/Calculator!E39)*Calculator!D39)))),IF(AND(OR(Calculator!$C$7="Z",Calculator!$C$7="C"),Calculator!$C$8="N"),IF(AND(Calculator!G39=0,Calculator!G38=51),"",IF(Calculator!G39=0,"",IF(Calculator!J39="",Calculator!I39,((Calculator!I39/Calculator!J39)*Calculator!I39)))),IF(AND(OR(Calculator!$C$7="Z",Calculator!$C$7="C"),Calculator!$C$8="W"),IF(AND(Calculator!L39=0,Calculator!L38=61),"",IF(Calculator!L39=0,"",IF(Calculator!O39="",Calculator!N39,((Calculator!N39/Calculator!O39)*Calculator!N39)))),IF(AND(Calculator!$C$7="A",Calculator!$C$8="C"),IF(AND(Calculator!Q39=0,Calculator!Q38=3),"",IF(Calculator!Q39=0,"",IF(Calculator!T39="",Calculator!S39,((Calculator!S39/Calculator!T39)*Calculator!S39)))),IF(AND(Calculator!$C$7="A",Calculator!$C$8="N"),IF(AND(Calculator!V39=0,Calculator!V38=10),"",IF(Calculator!V39=0,"",IF(Calculator!Y39="",Calculator!X39,((Calculator!X39/Calculator!Y39)*Calculator!X39)))),IF(AND(Calculator!$C$7="A",Calculator!$C$8="W"),IF(AND(Calculator!AA39=0,Calculator!AA38=12),"",IF(Calculator!AA39=0,"",IF(Calculator!AD39="",Calculator!AC39,((Calculator!AC39/Calculator!AD39)*Calculator!AC39)))),"")))))))*SQRT(2),2))</f>
        <v>40.619999999999997</v>
      </c>
      <c r="D31" s="12">
        <f t="shared" si="0"/>
        <v>2000</v>
      </c>
    </row>
    <row r="32" spans="1:4" x14ac:dyDescent="0.25">
      <c r="A32" s="12">
        <v>27</v>
      </c>
      <c r="B32" s="12">
        <f>IF(AND(OR(Calculator!$C$7="Z",Calculator!$C$7="C"),Calculator!$C$8="C"),IF(AND(Calculator!B40=0,Calculator!B39=22),"EndData",IF(Calculator!B40=0,"",Calculator!C40)),IF(AND(OR(Calculator!$C$7="Z",Calculator!$C$7="C"),Calculator!$C$8="N"),IF(AND(Calculator!G40=0,Calculator!G39=51),"EndData",IF(Calculator!G40=0,"",Calculator!H40)),IF(AND(OR(Calculator!$C$7="Z",Calculator!$C$7="C"),Calculator!$C$8="W"),IF(AND(Calculator!L40=0,Calculator!L39=61),"EndData",IF(Calculator!L40=0,"",Calculator!M40)),IF(AND(Calculator!$C$7="A",Calculator!$C$8="C"),IF(AND(Calculator!Q40=0,Calculator!Q39=3),"EndData",IF(Calculator!Q40=0,"",Calculator!R40)),IF(AND(Calculator!$C$7="A",Calculator!$C$8="N"),IF(AND(Calculator!V40=0,Calculator!V39=10),"EndData",IF(Calculator!V40=0,"",Calculator!W40)),IF(AND(Calculator!$C$7="A",Calculator!$C$8="W"),IF(AND(Calculator!AA40=0,Calculator!AA39=12),"EndData",IF(Calculator!AA40=0,"",Calculator!AB40)),""))))))</f>
        <v>2529.8000000000002</v>
      </c>
      <c r="C32" s="12">
        <f>IF(IF(AND(OR(Calculator!$C$7="Z",Calculator!$C$7="C"),Calculator!$C$8="C"),IF(AND(Calculator!B40=0,Calculator!B39=22),"",IF(Calculator!B40=0,"",Calculator!D40)),IF(AND(OR(Calculator!$C$7="Z",Calculator!$C$7="C"),Calculator!$C$8="N"),IF(AND(Calculator!G40=0,Calculator!G39=51),"",IF(Calculator!G40=0,"",Calculator!I40)),IF(AND(OR(Calculator!$C$7="Z",Calculator!$C$7="C"),Calculator!$C$8="W"),IF(AND(Calculator!L40=0,Calculator!L39=61),"",IF(Calculator!L40=0,"",Calculator!N40)),IF(AND(Calculator!$C$7="A",Calculator!$C$8="C"),IF(AND(Calculator!Q40=0,Calculator!Q39=3),"",IF(Calculator!Q40=0,"",Calculator!S40)),IF(AND(Calculator!$C$7="A",Calculator!$C$8="N"),IF(AND(Calculator!V40=0,Calculator!V39=10),"",IF(Calculator!V40=0,"",Calculator!X40)),IF(AND(Calculator!$C$7="A",Calculator!$C$8="W"),IF(AND(Calculator!AA40=0,Calculator!AA39=12),"",IF(Calculator!AA40=0,"",Calculator!AC40)),""))))))="","",ROUND((IF(AND(OR(Calculator!$C$7="Z",Calculator!$C$7="C"),Calculator!$C$8="C"),IF(AND(Calculator!B40=0,Calculator!B39=22),"",IF(Calculator!B40=0,"",IF(Calculator!E40="",Calculator!D40,((Calculator!D40/Calculator!E40)*Calculator!D40)))),IF(AND(OR(Calculator!$C$7="Z",Calculator!$C$7="C"),Calculator!$C$8="N"),IF(AND(Calculator!G40=0,Calculator!G39=51),"",IF(Calculator!G40=0,"",IF(Calculator!J40="",Calculator!I40,((Calculator!I40/Calculator!J40)*Calculator!I40)))),IF(AND(OR(Calculator!$C$7="Z",Calculator!$C$7="C"),Calculator!$C$8="W"),IF(AND(Calculator!L40=0,Calculator!L39=61),"",IF(Calculator!L40=0,"",IF(Calculator!O40="",Calculator!N40,((Calculator!N40/Calculator!O40)*Calculator!N40)))),IF(AND(Calculator!$C$7="A",Calculator!$C$8="C"),IF(AND(Calculator!Q40=0,Calculator!Q39=3),"",IF(Calculator!Q40=0,"",IF(Calculator!T40="",Calculator!S40,((Calculator!S40/Calculator!T40)*Calculator!S40)))),IF(AND(Calculator!$C$7="A",Calculator!$C$8="N"),IF(AND(Calculator!V40=0,Calculator!V39=10),"",IF(Calculator!V40=0,"",IF(Calculator!Y40="",Calculator!X40,((Calculator!X40/Calculator!Y40)*Calculator!X40)))),IF(AND(Calculator!$C$7="A",Calculator!$C$8="W"),IF(AND(Calculator!AA40=0,Calculator!AA39=12),"",IF(Calculator!AA40=0,"",IF(Calculator!AD40="",Calculator!AC40,((Calculator!AC40/Calculator!AD40)*Calculator!AC40)))),"")))))))*SQRT(2),2))</f>
        <v>39.479999999999997</v>
      </c>
      <c r="D32" s="12">
        <f t="shared" si="0"/>
        <v>2000</v>
      </c>
    </row>
    <row r="33" spans="1:4" x14ac:dyDescent="0.25">
      <c r="A33" s="12">
        <v>28</v>
      </c>
      <c r="B33" s="12">
        <f>IF(AND(OR(Calculator!$C$7="Z",Calculator!$C$7="C"),Calculator!$C$8="C"),IF(AND(Calculator!B41=0,Calculator!B40=22),"EndData",IF(Calculator!B41=0,"",Calculator!C41)),IF(AND(OR(Calculator!$C$7="Z",Calculator!$C$7="C"),Calculator!$C$8="N"),IF(AND(Calculator!G41=0,Calculator!G40=51),"EndData",IF(Calculator!G41=0,"",Calculator!H41)),IF(AND(OR(Calculator!$C$7="Z",Calculator!$C$7="C"),Calculator!$C$8="W"),IF(AND(Calculator!L41=0,Calculator!L40=61),"EndData",IF(Calculator!L41=0,"",Calculator!M41)),IF(AND(Calculator!$C$7="A",Calculator!$C$8="C"),IF(AND(Calculator!Q41=0,Calculator!Q40=3),"EndData",IF(Calculator!Q41=0,"",Calculator!R41)),IF(AND(Calculator!$C$7="A",Calculator!$C$8="N"),IF(AND(Calculator!V41=0,Calculator!V40=10),"EndData",IF(Calculator!V41=0,"",Calculator!W41)),IF(AND(Calculator!$C$7="A",Calculator!$C$8="W"),IF(AND(Calculator!AA41=0,Calculator!AA40=12),"EndData",IF(Calculator!AA41=0,"",Calculator!AB41)),""))))))</f>
        <v>2731.6</v>
      </c>
      <c r="C33" s="12">
        <f>IF(IF(AND(OR(Calculator!$C$7="Z",Calculator!$C$7="C"),Calculator!$C$8="C"),IF(AND(Calculator!B41=0,Calculator!B40=22),"",IF(Calculator!B41=0,"",Calculator!D41)),IF(AND(OR(Calculator!$C$7="Z",Calculator!$C$7="C"),Calculator!$C$8="N"),IF(AND(Calculator!G41=0,Calculator!G40=51),"",IF(Calculator!G41=0,"",Calculator!I41)),IF(AND(OR(Calculator!$C$7="Z",Calculator!$C$7="C"),Calculator!$C$8="W"),IF(AND(Calculator!L41=0,Calculator!L40=61),"",IF(Calculator!L41=0,"",Calculator!N41)),IF(AND(Calculator!$C$7="A",Calculator!$C$8="C"),IF(AND(Calculator!Q41=0,Calculator!Q40=3),"",IF(Calculator!Q41=0,"",Calculator!S41)),IF(AND(Calculator!$C$7="A",Calculator!$C$8="N"),IF(AND(Calculator!V41=0,Calculator!V40=10),"",IF(Calculator!V41=0,"",Calculator!X41)),IF(AND(Calculator!$C$7="A",Calculator!$C$8="W"),IF(AND(Calculator!AA41=0,Calculator!AA40=12),"",IF(Calculator!AA41=0,"",Calculator!AC41)),""))))))="","",ROUND((IF(AND(OR(Calculator!$C$7="Z",Calculator!$C$7="C"),Calculator!$C$8="C"),IF(AND(Calculator!B41=0,Calculator!B40=22),"",IF(Calculator!B41=0,"",IF(Calculator!E41="",Calculator!D41,((Calculator!D41/Calculator!E41)*Calculator!D41)))),IF(AND(OR(Calculator!$C$7="Z",Calculator!$C$7="C"),Calculator!$C$8="N"),IF(AND(Calculator!G41=0,Calculator!G40=51),"",IF(Calculator!G41=0,"",IF(Calculator!J41="",Calculator!I41,((Calculator!I41/Calculator!J41)*Calculator!I41)))),IF(AND(OR(Calculator!$C$7="Z",Calculator!$C$7="C"),Calculator!$C$8="W"),IF(AND(Calculator!L41=0,Calculator!L40=61),"",IF(Calculator!L41=0,"",IF(Calculator!O41="",Calculator!N41,((Calculator!N41/Calculator!O41)*Calculator!N41)))),IF(AND(Calculator!$C$7="A",Calculator!$C$8="C"),IF(AND(Calculator!Q41=0,Calculator!Q40=3),"",IF(Calculator!Q41=0,"",IF(Calculator!T41="",Calculator!S41,((Calculator!S41/Calculator!T41)*Calculator!S41)))),IF(AND(Calculator!$C$7="A",Calculator!$C$8="N"),IF(AND(Calculator!V41=0,Calculator!V40=10),"",IF(Calculator!V41=0,"",IF(Calculator!Y41="",Calculator!X41,((Calculator!X41/Calculator!Y41)*Calculator!X41)))),IF(AND(Calculator!$C$7="A",Calculator!$C$8="W"),IF(AND(Calculator!AA41=0,Calculator!AA40=12),"",IF(Calculator!AA41=0,"",IF(Calculator!AD41="",Calculator!AC41,((Calculator!AC41/Calculator!AD41)*Calculator!AC41)))),"")))))))*SQRT(2),2))</f>
        <v>38.340000000000003</v>
      </c>
      <c r="D33" s="12">
        <f t="shared" si="0"/>
        <v>2000</v>
      </c>
    </row>
    <row r="34" spans="1:4" x14ac:dyDescent="0.25">
      <c r="A34" s="12">
        <v>29</v>
      </c>
      <c r="B34" s="12">
        <f>IF(AND(OR(Calculator!$C$7="Z",Calculator!$C$7="C"),Calculator!$C$8="C"),IF(AND(Calculator!B42=0,Calculator!B41=22),"EndData",IF(Calculator!B42=0,"",Calculator!C42)),IF(AND(OR(Calculator!$C$7="Z",Calculator!$C$7="C"),Calculator!$C$8="N"),IF(AND(Calculator!G42=0,Calculator!G41=51),"EndData",IF(Calculator!G42=0,"",Calculator!H42)),IF(AND(OR(Calculator!$C$7="Z",Calculator!$C$7="C"),Calculator!$C$8="W"),IF(AND(Calculator!L42=0,Calculator!L41=61),"EndData",IF(Calculator!L42=0,"",Calculator!M42)),IF(AND(Calculator!$C$7="A",Calculator!$C$8="C"),IF(AND(Calculator!Q42=0,Calculator!Q41=3),"EndData",IF(Calculator!Q42=0,"",Calculator!R42)),IF(AND(Calculator!$C$7="A",Calculator!$C$8="N"),IF(AND(Calculator!V42=0,Calculator!V41=10),"EndData",IF(Calculator!V42=0,"",Calculator!W42)),IF(AND(Calculator!$C$7="A",Calculator!$C$8="W"),IF(AND(Calculator!AA42=0,Calculator!AA41=12),"EndData",IF(Calculator!AA42=0,"",Calculator!AB42)),""))))))</f>
        <v>2949.6</v>
      </c>
      <c r="C34" s="12">
        <f>IF(IF(AND(OR(Calculator!$C$7="Z",Calculator!$C$7="C"),Calculator!$C$8="C"),IF(AND(Calculator!B42=0,Calculator!B41=22),"",IF(Calculator!B42=0,"",Calculator!D42)),IF(AND(OR(Calculator!$C$7="Z",Calculator!$C$7="C"),Calculator!$C$8="N"),IF(AND(Calculator!G42=0,Calculator!G41=51),"",IF(Calculator!G42=0,"",Calculator!I42)),IF(AND(OR(Calculator!$C$7="Z",Calculator!$C$7="C"),Calculator!$C$8="W"),IF(AND(Calculator!L42=0,Calculator!L41=61),"",IF(Calculator!L42=0,"",Calculator!N42)),IF(AND(Calculator!$C$7="A",Calculator!$C$8="C"),IF(AND(Calculator!Q42=0,Calculator!Q41=3),"",IF(Calculator!Q42=0,"",Calculator!S42)),IF(AND(Calculator!$C$7="A",Calculator!$C$8="N"),IF(AND(Calculator!V42=0,Calculator!V41=10),"",IF(Calculator!V42=0,"",Calculator!X42)),IF(AND(Calculator!$C$7="A",Calculator!$C$8="W"),IF(AND(Calculator!AA42=0,Calculator!AA41=12),"",IF(Calculator!AA42=0,"",Calculator!AC42)),""))))))="","",ROUND((IF(AND(OR(Calculator!$C$7="Z",Calculator!$C$7="C"),Calculator!$C$8="C"),IF(AND(Calculator!B42=0,Calculator!B41=22),"",IF(Calculator!B42=0,"",IF(Calculator!E42="",Calculator!D42,((Calculator!D42/Calculator!E42)*Calculator!D42)))),IF(AND(OR(Calculator!$C$7="Z",Calculator!$C$7="C"),Calculator!$C$8="N"),IF(AND(Calculator!G42=0,Calculator!G41=51),"",IF(Calculator!G42=0,"",IF(Calculator!J42="",Calculator!I42,((Calculator!I42/Calculator!J42)*Calculator!I42)))),IF(AND(OR(Calculator!$C$7="Z",Calculator!$C$7="C"),Calculator!$C$8="W"),IF(AND(Calculator!L42=0,Calculator!L41=61),"",IF(Calculator!L42=0,"",IF(Calculator!O42="",Calculator!N42,((Calculator!N42/Calculator!O42)*Calculator!N42)))),IF(AND(Calculator!$C$7="A",Calculator!$C$8="C"),IF(AND(Calculator!Q42=0,Calculator!Q41=3),"",IF(Calculator!Q42=0,"",IF(Calculator!T42="",Calculator!S42,((Calculator!S42/Calculator!T42)*Calculator!S42)))),IF(AND(Calculator!$C$7="A",Calculator!$C$8="N"),IF(AND(Calculator!V42=0,Calculator!V41=10),"",IF(Calculator!V42=0,"",IF(Calculator!Y42="",Calculator!X42,((Calculator!X42/Calculator!Y42)*Calculator!X42)))),IF(AND(Calculator!$C$7="A",Calculator!$C$8="W"),IF(AND(Calculator!AA42=0,Calculator!AA41=12),"",IF(Calculator!AA42=0,"",IF(Calculator!AD42="",Calculator!AC42,((Calculator!AC42/Calculator!AD42)*Calculator!AC42)))),"")))))))*SQRT(2),2))</f>
        <v>37.21</v>
      </c>
      <c r="D34" s="12">
        <f t="shared" si="0"/>
        <v>2000</v>
      </c>
    </row>
    <row r="35" spans="1:4" x14ac:dyDescent="0.25">
      <c r="A35" s="12">
        <v>30</v>
      </c>
      <c r="B35" s="12">
        <f>IF(AND(OR(Calculator!$C$7="Z",Calculator!$C$7="C"),Calculator!$C$8="C"),IF(AND(Calculator!B43=0,Calculator!B42=22),"EndData",IF(Calculator!B43=0,"",Calculator!C43)),IF(AND(OR(Calculator!$C$7="Z",Calculator!$C$7="C"),Calculator!$C$8="N"),IF(AND(Calculator!G43=0,Calculator!G42=51),"EndData",IF(Calculator!G43=0,"",Calculator!H43)),IF(AND(OR(Calculator!$C$7="Z",Calculator!$C$7="C"),Calculator!$C$8="W"),IF(AND(Calculator!L43=0,Calculator!L42=61),"EndData",IF(Calculator!L43=0,"",Calculator!M43)),IF(AND(Calculator!$C$7="A",Calculator!$C$8="C"),IF(AND(Calculator!Q43=0,Calculator!Q42=3),"EndData",IF(Calculator!Q43=0,"",Calculator!R43)),IF(AND(Calculator!$C$7="A",Calculator!$C$8="N"),IF(AND(Calculator!V43=0,Calculator!V42=10),"EndData",IF(Calculator!V43=0,"",Calculator!W43)),IF(AND(Calculator!$C$7="A",Calculator!$C$8="W"),IF(AND(Calculator!AA43=0,Calculator!AA42=12),"EndData",IF(Calculator!AA43=0,"",Calculator!AB43)),""))))))</f>
        <v>3184.9</v>
      </c>
      <c r="C35" s="12">
        <f>IF(IF(AND(OR(Calculator!$C$7="Z",Calculator!$C$7="C"),Calculator!$C$8="C"),IF(AND(Calculator!B43=0,Calculator!B42=22),"",IF(Calculator!B43=0,"",Calculator!D43)),IF(AND(OR(Calculator!$C$7="Z",Calculator!$C$7="C"),Calculator!$C$8="N"),IF(AND(Calculator!G43=0,Calculator!G42=51),"",IF(Calculator!G43=0,"",Calculator!I43)),IF(AND(OR(Calculator!$C$7="Z",Calculator!$C$7="C"),Calculator!$C$8="W"),IF(AND(Calculator!L43=0,Calculator!L42=61),"",IF(Calculator!L43=0,"",Calculator!N43)),IF(AND(Calculator!$C$7="A",Calculator!$C$8="C"),IF(AND(Calculator!Q43=0,Calculator!Q42=3),"",IF(Calculator!Q43=0,"",Calculator!S43)),IF(AND(Calculator!$C$7="A",Calculator!$C$8="N"),IF(AND(Calculator!V43=0,Calculator!V42=10),"",IF(Calculator!V43=0,"",Calculator!X43)),IF(AND(Calculator!$C$7="A",Calculator!$C$8="W"),IF(AND(Calculator!AA43=0,Calculator!AA42=12),"",IF(Calculator!AA43=0,"",Calculator!AC43)),""))))))="","",ROUND((IF(AND(OR(Calculator!$C$7="Z",Calculator!$C$7="C"),Calculator!$C$8="C"),IF(AND(Calculator!B43=0,Calculator!B42=22),"",IF(Calculator!B43=0,"",IF(Calculator!E43="",Calculator!D43,((Calculator!D43/Calculator!E43)*Calculator!D43)))),IF(AND(OR(Calculator!$C$7="Z",Calculator!$C$7="C"),Calculator!$C$8="N"),IF(AND(Calculator!G43=0,Calculator!G42=51),"",IF(Calculator!G43=0,"",IF(Calculator!J43="",Calculator!I43,((Calculator!I43/Calculator!J43)*Calculator!I43)))),IF(AND(OR(Calculator!$C$7="Z",Calculator!$C$7="C"),Calculator!$C$8="W"),IF(AND(Calculator!L43=0,Calculator!L42=61),"",IF(Calculator!L43=0,"",IF(Calculator!O43="",Calculator!N43,((Calculator!N43/Calculator!O43)*Calculator!N43)))),IF(AND(Calculator!$C$7="A",Calculator!$C$8="C"),IF(AND(Calculator!Q43=0,Calculator!Q42=3),"",IF(Calculator!Q43=0,"",IF(Calculator!T43="",Calculator!S43,((Calculator!S43/Calculator!T43)*Calculator!S43)))),IF(AND(Calculator!$C$7="A",Calculator!$C$8="N"),IF(AND(Calculator!V43=0,Calculator!V42=10),"",IF(Calculator!V43=0,"",IF(Calculator!Y43="",Calculator!X43,((Calculator!X43/Calculator!Y43)*Calculator!X43)))),IF(AND(Calculator!$C$7="A",Calculator!$C$8="W"),IF(AND(Calculator!AA43=0,Calculator!AA42=12),"",IF(Calculator!AA43=0,"",IF(Calculator!AD43="",Calculator!AC43,((Calculator!AC43/Calculator!AD43)*Calculator!AC43)))),"")))))))*SQRT(2),2))</f>
        <v>36.06</v>
      </c>
      <c r="D35" s="12">
        <f t="shared" si="0"/>
        <v>2000</v>
      </c>
    </row>
    <row r="36" spans="1:4" x14ac:dyDescent="0.25">
      <c r="A36" s="12">
        <v>31</v>
      </c>
      <c r="B36" s="12">
        <f>IF(AND(OR(Calculator!$C$7="Z",Calculator!$C$7="C"),Calculator!$C$8="C"),IF(AND(Calculator!B44=0,Calculator!B43=22),"EndData",IF(Calculator!B44=0,"",Calculator!C44)),IF(AND(OR(Calculator!$C$7="Z",Calculator!$C$7="C"),Calculator!$C$8="N"),IF(AND(Calculator!G44=0,Calculator!G43=51),"EndData",IF(Calculator!G44=0,"",Calculator!H44)),IF(AND(OR(Calculator!$C$7="Z",Calculator!$C$7="C"),Calculator!$C$8="W"),IF(AND(Calculator!L44=0,Calculator!L43=61),"EndData",IF(Calculator!L44=0,"",Calculator!M44)),IF(AND(Calculator!$C$7="A",Calculator!$C$8="C"),IF(AND(Calculator!Q44=0,Calculator!Q43=3),"EndData",IF(Calculator!Q44=0,"",Calculator!R44)),IF(AND(Calculator!$C$7="A",Calculator!$C$8="N"),IF(AND(Calculator!V44=0,Calculator!V43=10),"EndData",IF(Calculator!V44=0,"",Calculator!W44)),IF(AND(Calculator!$C$7="A",Calculator!$C$8="W"),IF(AND(Calculator!AA44=0,Calculator!AA43=12),"EndData",IF(Calculator!AA44=0,"",Calculator!AB44)),""))))))</f>
        <v>3438.9</v>
      </c>
      <c r="C36" s="12">
        <f>IF(IF(AND(OR(Calculator!$C$7="Z",Calculator!$C$7="C"),Calculator!$C$8="C"),IF(AND(Calculator!B44=0,Calculator!B43=22),"",IF(Calculator!B44=0,"",Calculator!D44)),IF(AND(OR(Calculator!$C$7="Z",Calculator!$C$7="C"),Calculator!$C$8="N"),IF(AND(Calculator!G44=0,Calculator!G43=51),"",IF(Calculator!G44=0,"",Calculator!I44)),IF(AND(OR(Calculator!$C$7="Z",Calculator!$C$7="C"),Calculator!$C$8="W"),IF(AND(Calculator!L44=0,Calculator!L43=61),"",IF(Calculator!L44=0,"",Calculator!N44)),IF(AND(Calculator!$C$7="A",Calculator!$C$8="C"),IF(AND(Calculator!Q44=0,Calculator!Q43=3),"",IF(Calculator!Q44=0,"",Calculator!S44)),IF(AND(Calculator!$C$7="A",Calculator!$C$8="N"),IF(AND(Calculator!V44=0,Calculator!V43=10),"",IF(Calculator!V44=0,"",Calculator!X44)),IF(AND(Calculator!$C$7="A",Calculator!$C$8="W"),IF(AND(Calculator!AA44=0,Calculator!AA43=12),"",IF(Calculator!AA44=0,"",Calculator!AC44)),""))))))="","",ROUND((IF(AND(OR(Calculator!$C$7="Z",Calculator!$C$7="C"),Calculator!$C$8="C"),IF(AND(Calculator!B44=0,Calculator!B43=22),"",IF(Calculator!B44=0,"",IF(Calculator!E44="",Calculator!D44,((Calculator!D44/Calculator!E44)*Calculator!D44)))),IF(AND(OR(Calculator!$C$7="Z",Calculator!$C$7="C"),Calculator!$C$8="N"),IF(AND(Calculator!G44=0,Calculator!G43=51),"",IF(Calculator!G44=0,"",IF(Calculator!J44="",Calculator!I44,((Calculator!I44/Calculator!J44)*Calculator!I44)))),IF(AND(OR(Calculator!$C$7="Z",Calculator!$C$7="C"),Calculator!$C$8="W"),IF(AND(Calculator!L44=0,Calculator!L43=61),"",IF(Calculator!L44=0,"",IF(Calculator!O44="",Calculator!N44,((Calculator!N44/Calculator!O44)*Calculator!N44)))),IF(AND(Calculator!$C$7="A",Calculator!$C$8="C"),IF(AND(Calculator!Q44=0,Calculator!Q43=3),"",IF(Calculator!Q44=0,"",IF(Calculator!T44="",Calculator!S44,((Calculator!S44/Calculator!T44)*Calculator!S44)))),IF(AND(Calculator!$C$7="A",Calculator!$C$8="N"),IF(AND(Calculator!V44=0,Calculator!V43=10),"",IF(Calculator!V44=0,"",IF(Calculator!Y44="",Calculator!X44,((Calculator!X44/Calculator!Y44)*Calculator!X44)))),IF(AND(Calculator!$C$7="A",Calculator!$C$8="W"),IF(AND(Calculator!AA44=0,Calculator!AA43=12),"",IF(Calculator!AA44=0,"",IF(Calculator!AD44="",Calculator!AC44,((Calculator!AC44/Calculator!AD44)*Calculator!AC44)))),"")))))))*SQRT(2),2))</f>
        <v>34.93</v>
      </c>
      <c r="D36" s="12">
        <f t="shared" si="0"/>
        <v>2000</v>
      </c>
    </row>
    <row r="37" spans="1:4" x14ac:dyDescent="0.25">
      <c r="A37" s="12">
        <v>32</v>
      </c>
      <c r="B37" s="12">
        <f>IF(AND(OR(Calculator!$C$7="Z",Calculator!$C$7="C"),Calculator!$C$8="C"),IF(AND(Calculator!B45=0,Calculator!B44=22),"EndData",IF(Calculator!B45=0,"",Calculator!C45)),IF(AND(OR(Calculator!$C$7="Z",Calculator!$C$7="C"),Calculator!$C$8="N"),IF(AND(Calculator!G45=0,Calculator!G44=51),"EndData",IF(Calculator!G45=0,"",Calculator!H45)),IF(AND(OR(Calculator!$C$7="Z",Calculator!$C$7="C"),Calculator!$C$8="W"),IF(AND(Calculator!L45=0,Calculator!L44=61),"EndData",IF(Calculator!L45=0,"",Calculator!M45)),IF(AND(Calculator!$C$7="A",Calculator!$C$8="C"),IF(AND(Calculator!Q45=0,Calculator!Q44=3),"EndData",IF(Calculator!Q45=0,"",Calculator!R45)),IF(AND(Calculator!$C$7="A",Calculator!$C$8="N"),IF(AND(Calculator!V45=0,Calculator!V44=10),"EndData",IF(Calculator!V45=0,"",Calculator!W45)),IF(AND(Calculator!$C$7="A",Calculator!$C$8="W"),IF(AND(Calculator!AA45=0,Calculator!AA44=12),"EndData",IF(Calculator!AA45=0,"",Calculator!AB45)),""))))))</f>
        <v>3713.3</v>
      </c>
      <c r="C37" s="12">
        <f>IF(IF(AND(OR(Calculator!$C$7="Z",Calculator!$C$7="C"),Calculator!$C$8="C"),IF(AND(Calculator!B45=0,Calculator!B44=22),"",IF(Calculator!B45=0,"",Calculator!D45)),IF(AND(OR(Calculator!$C$7="Z",Calculator!$C$7="C"),Calculator!$C$8="N"),IF(AND(Calculator!G45=0,Calculator!G44=51),"",IF(Calculator!G45=0,"",Calculator!I45)),IF(AND(OR(Calculator!$C$7="Z",Calculator!$C$7="C"),Calculator!$C$8="W"),IF(AND(Calculator!L45=0,Calculator!L44=61),"",IF(Calculator!L45=0,"",Calculator!N45)),IF(AND(Calculator!$C$7="A",Calculator!$C$8="C"),IF(AND(Calculator!Q45=0,Calculator!Q44=3),"",IF(Calculator!Q45=0,"",Calculator!S45)),IF(AND(Calculator!$C$7="A",Calculator!$C$8="N"),IF(AND(Calculator!V45=0,Calculator!V44=10),"",IF(Calculator!V45=0,"",Calculator!X45)),IF(AND(Calculator!$C$7="A",Calculator!$C$8="W"),IF(AND(Calculator!AA45=0,Calculator!AA44=12),"",IF(Calculator!AA45=0,"",Calculator!AC45)),""))))))="","",ROUND((IF(AND(OR(Calculator!$C$7="Z",Calculator!$C$7="C"),Calculator!$C$8="C"),IF(AND(Calculator!B45=0,Calculator!B44=22),"",IF(Calculator!B45=0,"",IF(Calculator!E45="",Calculator!D45,((Calculator!D45/Calculator!E45)*Calculator!D45)))),IF(AND(OR(Calculator!$C$7="Z",Calculator!$C$7="C"),Calculator!$C$8="N"),IF(AND(Calculator!G45=0,Calculator!G44=51),"",IF(Calculator!G45=0,"",IF(Calculator!J45="",Calculator!I45,((Calculator!I45/Calculator!J45)*Calculator!I45)))),IF(AND(OR(Calculator!$C$7="Z",Calculator!$C$7="C"),Calculator!$C$8="W"),IF(AND(Calculator!L45=0,Calculator!L44=61),"",IF(Calculator!L45=0,"",IF(Calculator!O45="",Calculator!N45,((Calculator!N45/Calculator!O45)*Calculator!N45)))),IF(AND(Calculator!$C$7="A",Calculator!$C$8="C"),IF(AND(Calculator!Q45=0,Calculator!Q44=3),"",IF(Calculator!Q45=0,"",IF(Calculator!T45="",Calculator!S45,((Calculator!S45/Calculator!T45)*Calculator!S45)))),IF(AND(Calculator!$C$7="A",Calculator!$C$8="N"),IF(AND(Calculator!V45=0,Calculator!V44=10),"",IF(Calculator!V45=0,"",IF(Calculator!Y45="",Calculator!X45,((Calculator!X45/Calculator!Y45)*Calculator!X45)))),IF(AND(Calculator!$C$7="A",Calculator!$C$8="W"),IF(AND(Calculator!AA45=0,Calculator!AA44=12),"",IF(Calculator!AA45=0,"",IF(Calculator!AD45="",Calculator!AC45,((Calculator!AC45/Calculator!AD45)*Calculator!AC45)))),"")))))))*SQRT(2),2))</f>
        <v>33.79</v>
      </c>
      <c r="D37" s="12">
        <f t="shared" si="0"/>
        <v>2000</v>
      </c>
    </row>
    <row r="38" spans="1:4" x14ac:dyDescent="0.25">
      <c r="A38" s="12">
        <v>33</v>
      </c>
      <c r="B38" s="12">
        <f>IF(AND(OR(Calculator!$C$7="Z",Calculator!$C$7="C"),Calculator!$C$8="C"),IF(AND(Calculator!B46=0,Calculator!B45=22),"EndData",IF(Calculator!B46=0,"",Calculator!C46)),IF(AND(OR(Calculator!$C$7="Z",Calculator!$C$7="C"),Calculator!$C$8="N"),IF(AND(Calculator!G46=0,Calculator!G45=51),"EndData",IF(Calculator!G46=0,"",Calculator!H46)),IF(AND(OR(Calculator!$C$7="Z",Calculator!$C$7="C"),Calculator!$C$8="W"),IF(AND(Calculator!L46=0,Calculator!L45=61),"EndData",IF(Calculator!L46=0,"",Calculator!M46)),IF(AND(Calculator!$C$7="A",Calculator!$C$8="C"),IF(AND(Calculator!Q46=0,Calculator!Q45=3),"EndData",IF(Calculator!Q46=0,"",Calculator!R46)),IF(AND(Calculator!$C$7="A",Calculator!$C$8="N"),IF(AND(Calculator!V46=0,Calculator!V45=10),"EndData",IF(Calculator!V46=0,"",Calculator!W46)),IF(AND(Calculator!$C$7="A",Calculator!$C$8="W"),IF(AND(Calculator!AA46=0,Calculator!AA45=12),"EndData",IF(Calculator!AA46=0,"",Calculator!AB46)),""))))))</f>
        <v>4009.5</v>
      </c>
      <c r="C38" s="12">
        <f>IF(IF(AND(OR(Calculator!$C$7="Z",Calculator!$C$7="C"),Calculator!$C$8="C"),IF(AND(Calculator!B46=0,Calculator!B45=22),"",IF(Calculator!B46=0,"",Calculator!D46)),IF(AND(OR(Calculator!$C$7="Z",Calculator!$C$7="C"),Calculator!$C$8="N"),IF(AND(Calculator!G46=0,Calculator!G45=51),"",IF(Calculator!G46=0,"",Calculator!I46)),IF(AND(OR(Calculator!$C$7="Z",Calculator!$C$7="C"),Calculator!$C$8="W"),IF(AND(Calculator!L46=0,Calculator!L45=61),"",IF(Calculator!L46=0,"",Calculator!N46)),IF(AND(Calculator!$C$7="A",Calculator!$C$8="C"),IF(AND(Calculator!Q46=0,Calculator!Q45=3),"",IF(Calculator!Q46=0,"",Calculator!S46)),IF(AND(Calculator!$C$7="A",Calculator!$C$8="N"),IF(AND(Calculator!V46=0,Calculator!V45=10),"",IF(Calculator!V46=0,"",Calculator!X46)),IF(AND(Calculator!$C$7="A",Calculator!$C$8="W"),IF(AND(Calculator!AA46=0,Calculator!AA45=12),"",IF(Calculator!AA46=0,"",Calculator!AC46)),""))))))="","",ROUND((IF(AND(OR(Calculator!$C$7="Z",Calculator!$C$7="C"),Calculator!$C$8="C"),IF(AND(Calculator!B46=0,Calculator!B45=22),"",IF(Calculator!B46=0,"",IF(Calculator!E46="",Calculator!D46,((Calculator!D46/Calculator!E46)*Calculator!D46)))),IF(AND(OR(Calculator!$C$7="Z",Calculator!$C$7="C"),Calculator!$C$8="N"),IF(AND(Calculator!G46=0,Calculator!G45=51),"",IF(Calculator!G46=0,"",IF(Calculator!J46="",Calculator!I46,((Calculator!I46/Calculator!J46)*Calculator!I46)))),IF(AND(OR(Calculator!$C$7="Z",Calculator!$C$7="C"),Calculator!$C$8="W"),IF(AND(Calculator!L46=0,Calculator!L45=61),"",IF(Calculator!L46=0,"",IF(Calculator!O46="",Calculator!N46,((Calculator!N46/Calculator!O46)*Calculator!N46)))),IF(AND(Calculator!$C$7="A",Calculator!$C$8="C"),IF(AND(Calculator!Q46=0,Calculator!Q45=3),"",IF(Calculator!Q46=0,"",IF(Calculator!T46="",Calculator!S46,((Calculator!S46/Calculator!T46)*Calculator!S46)))),IF(AND(Calculator!$C$7="A",Calculator!$C$8="N"),IF(AND(Calculator!V46=0,Calculator!V45=10),"",IF(Calculator!V46=0,"",IF(Calculator!Y46="",Calculator!X46,((Calculator!X46/Calculator!Y46)*Calculator!X46)))),IF(AND(Calculator!$C$7="A",Calculator!$C$8="W"),IF(AND(Calculator!AA46=0,Calculator!AA45=12),"",IF(Calculator!AA46=0,"",IF(Calculator!AD46="",Calculator!AC46,((Calculator!AC46/Calculator!AD46)*Calculator!AC46)))),"")))))))*SQRT(2),2))</f>
        <v>32.64</v>
      </c>
      <c r="D38" s="12">
        <f t="shared" si="0"/>
        <v>2000</v>
      </c>
    </row>
    <row r="39" spans="1:4" x14ac:dyDescent="0.25">
      <c r="A39" s="12">
        <v>34</v>
      </c>
      <c r="B39" s="12">
        <f>IF(AND(OR(Calculator!$C$7="Z",Calculator!$C$7="C"),Calculator!$C$8="C"),IF(AND(Calculator!B47=0,Calculator!B46=22),"EndData",IF(Calculator!B47=0,"",Calculator!C47)),IF(AND(OR(Calculator!$C$7="Z",Calculator!$C$7="C"),Calculator!$C$8="N"),IF(AND(Calculator!G47=0,Calculator!G46=51),"EndData",IF(Calculator!G47=0,"",Calculator!H47)),IF(AND(OR(Calculator!$C$7="Z",Calculator!$C$7="C"),Calculator!$C$8="W"),IF(AND(Calculator!L47=0,Calculator!L46=61),"EndData",IF(Calculator!L47=0,"",Calculator!M47)),IF(AND(Calculator!$C$7="A",Calculator!$C$8="C"),IF(AND(Calculator!Q47=0,Calculator!Q46=3),"EndData",IF(Calculator!Q47=0,"",Calculator!R47)),IF(AND(Calculator!$C$7="A",Calculator!$C$8="N"),IF(AND(Calculator!V47=0,Calculator!V46=10),"EndData",IF(Calculator!V47=0,"",Calculator!W47)),IF(AND(Calculator!$C$7="A",Calculator!$C$8="W"),IF(AND(Calculator!AA47=0,Calculator!AA46=12),"EndData",IF(Calculator!AA47=0,"",Calculator!AB47)),""))))))</f>
        <v>4329.3999999999996</v>
      </c>
      <c r="C39" s="12">
        <f>IF(IF(AND(OR(Calculator!$C$7="Z",Calculator!$C$7="C"),Calculator!$C$8="C"),IF(AND(Calculator!B47=0,Calculator!B46=22),"",IF(Calculator!B47=0,"",Calculator!D47)),IF(AND(OR(Calculator!$C$7="Z",Calculator!$C$7="C"),Calculator!$C$8="N"),IF(AND(Calculator!G47=0,Calculator!G46=51),"",IF(Calculator!G47=0,"",Calculator!I47)),IF(AND(OR(Calculator!$C$7="Z",Calculator!$C$7="C"),Calculator!$C$8="W"),IF(AND(Calculator!L47=0,Calculator!L46=61),"",IF(Calculator!L47=0,"",Calculator!N47)),IF(AND(Calculator!$C$7="A",Calculator!$C$8="C"),IF(AND(Calculator!Q47=0,Calculator!Q46=3),"",IF(Calculator!Q47=0,"",Calculator!S47)),IF(AND(Calculator!$C$7="A",Calculator!$C$8="N"),IF(AND(Calculator!V47=0,Calculator!V46=10),"",IF(Calculator!V47=0,"",Calculator!X47)),IF(AND(Calculator!$C$7="A",Calculator!$C$8="W"),IF(AND(Calculator!AA47=0,Calculator!AA46=12),"",IF(Calculator!AA47=0,"",Calculator!AC47)),""))))))="","",ROUND((IF(AND(OR(Calculator!$C$7="Z",Calculator!$C$7="C"),Calculator!$C$8="C"),IF(AND(Calculator!B47=0,Calculator!B46=22),"",IF(Calculator!B47=0,"",IF(Calculator!E47="",Calculator!D47,((Calculator!D47/Calculator!E47)*Calculator!D47)))),IF(AND(OR(Calculator!$C$7="Z",Calculator!$C$7="C"),Calculator!$C$8="N"),IF(AND(Calculator!G47=0,Calculator!G46=51),"",IF(Calculator!G47=0,"",IF(Calculator!J47="",Calculator!I47,((Calculator!I47/Calculator!J47)*Calculator!I47)))),IF(AND(OR(Calculator!$C$7="Z",Calculator!$C$7="C"),Calculator!$C$8="W"),IF(AND(Calculator!L47=0,Calculator!L46=61),"",IF(Calculator!L47=0,"",IF(Calculator!O47="",Calculator!N47,((Calculator!N47/Calculator!O47)*Calculator!N47)))),IF(AND(Calculator!$C$7="A",Calculator!$C$8="C"),IF(AND(Calculator!Q47=0,Calculator!Q46=3),"",IF(Calculator!Q47=0,"",IF(Calculator!T47="",Calculator!S47,((Calculator!S47/Calculator!T47)*Calculator!S47)))),IF(AND(Calculator!$C$7="A",Calculator!$C$8="N"),IF(AND(Calculator!V47=0,Calculator!V46=10),"",IF(Calculator!V47=0,"",IF(Calculator!Y47="",Calculator!X47,((Calculator!X47/Calculator!Y47)*Calculator!X47)))),IF(AND(Calculator!$C$7="A",Calculator!$C$8="W"),IF(AND(Calculator!AA47=0,Calculator!AA46=12),"",IF(Calculator!AA47=0,"",IF(Calculator!AD47="",Calculator!AC47,((Calculator!AC47/Calculator!AD47)*Calculator!AC47)))),"")))))))*SQRT(2),2))</f>
        <v>31.51</v>
      </c>
      <c r="D39" s="12">
        <f t="shared" si="0"/>
        <v>2000</v>
      </c>
    </row>
    <row r="40" spans="1:4" x14ac:dyDescent="0.25">
      <c r="A40" s="12">
        <v>35</v>
      </c>
      <c r="B40" s="12">
        <f>IF(AND(OR(Calculator!$C$7="Z",Calculator!$C$7="C"),Calculator!$C$8="C"),IF(AND(Calculator!B48=0,Calculator!B47=22),"EndData",IF(Calculator!B48=0,"",Calculator!C48)),IF(AND(OR(Calculator!$C$7="Z",Calculator!$C$7="C"),Calculator!$C$8="N"),IF(AND(Calculator!G48=0,Calculator!G47=51),"EndData",IF(Calculator!G48=0,"",Calculator!H48)),IF(AND(OR(Calculator!$C$7="Z",Calculator!$C$7="C"),Calculator!$C$8="W"),IF(AND(Calculator!L48=0,Calculator!L47=61),"EndData",IF(Calculator!L48=0,"",Calculator!M48)),IF(AND(Calculator!$C$7="A",Calculator!$C$8="C"),IF(AND(Calculator!Q48=0,Calculator!Q47=3),"EndData",IF(Calculator!Q48=0,"",Calculator!R48)),IF(AND(Calculator!$C$7="A",Calculator!$C$8="N"),IF(AND(Calculator!V48=0,Calculator!V47=10),"EndData",IF(Calculator!V48=0,"",Calculator!W48)),IF(AND(Calculator!$C$7="A",Calculator!$C$8="W"),IF(AND(Calculator!AA48=0,Calculator!AA47=12),"EndData",IF(Calculator!AA48=0,"",Calculator!AB48)),""))))))</f>
        <v>4674.7</v>
      </c>
      <c r="C40" s="12">
        <f>IF(IF(AND(OR(Calculator!$C$7="Z",Calculator!$C$7="C"),Calculator!$C$8="C"),IF(AND(Calculator!B48=0,Calculator!B47=22),"",IF(Calculator!B48=0,"",Calculator!D48)),IF(AND(OR(Calculator!$C$7="Z",Calculator!$C$7="C"),Calculator!$C$8="N"),IF(AND(Calculator!G48=0,Calculator!G47=51),"",IF(Calculator!G48=0,"",Calculator!I48)),IF(AND(OR(Calculator!$C$7="Z",Calculator!$C$7="C"),Calculator!$C$8="W"),IF(AND(Calculator!L48=0,Calculator!L47=61),"",IF(Calculator!L48=0,"",Calculator!N48)),IF(AND(Calculator!$C$7="A",Calculator!$C$8="C"),IF(AND(Calculator!Q48=0,Calculator!Q47=3),"",IF(Calculator!Q48=0,"",Calculator!S48)),IF(AND(Calculator!$C$7="A",Calculator!$C$8="N"),IF(AND(Calculator!V48=0,Calculator!V47=10),"",IF(Calculator!V48=0,"",Calculator!X48)),IF(AND(Calculator!$C$7="A",Calculator!$C$8="W"),IF(AND(Calculator!AA48=0,Calculator!AA47=12),"",IF(Calculator!AA48=0,"",Calculator!AC48)),""))))))="","",ROUND((IF(AND(OR(Calculator!$C$7="Z",Calculator!$C$7="C"),Calculator!$C$8="C"),IF(AND(Calculator!B48=0,Calculator!B47=22),"",IF(Calculator!B48=0,"",IF(Calculator!E48="",Calculator!D48,((Calculator!D48/Calculator!E48)*Calculator!D48)))),IF(AND(OR(Calculator!$C$7="Z",Calculator!$C$7="C"),Calculator!$C$8="N"),IF(AND(Calculator!G48=0,Calculator!G47=51),"",IF(Calculator!G48=0,"",IF(Calculator!J48="",Calculator!I48,((Calculator!I48/Calculator!J48)*Calculator!I48)))),IF(AND(OR(Calculator!$C$7="Z",Calculator!$C$7="C"),Calculator!$C$8="W"),IF(AND(Calculator!L48=0,Calculator!L47=61),"",IF(Calculator!L48=0,"",IF(Calculator!O48="",Calculator!N48,((Calculator!N48/Calculator!O48)*Calculator!N48)))),IF(AND(Calculator!$C$7="A",Calculator!$C$8="C"),IF(AND(Calculator!Q48=0,Calculator!Q47=3),"",IF(Calculator!Q48=0,"",IF(Calculator!T48="",Calculator!S48,((Calculator!S48/Calculator!T48)*Calculator!S48)))),IF(AND(Calculator!$C$7="A",Calculator!$C$8="N"),IF(AND(Calculator!V48=0,Calculator!V47=10),"",IF(Calculator!V48=0,"",IF(Calculator!Y48="",Calculator!X48,((Calculator!X48/Calculator!Y48)*Calculator!X48)))),IF(AND(Calculator!$C$7="A",Calculator!$C$8="W"),IF(AND(Calculator!AA48=0,Calculator!AA47=12),"",IF(Calculator!AA48=0,"",IF(Calculator!AD48="",Calculator!AC48,((Calculator!AC48/Calculator!AD48)*Calculator!AC48)))),"")))))))*SQRT(2),2))</f>
        <v>30.36</v>
      </c>
      <c r="D40" s="12">
        <f t="shared" si="0"/>
        <v>2000</v>
      </c>
    </row>
    <row r="41" spans="1:4" x14ac:dyDescent="0.25">
      <c r="A41" s="12">
        <v>36</v>
      </c>
      <c r="B41" s="12">
        <f>IF(AND(OR(Calculator!$C$7="Z",Calculator!$C$7="C"),Calculator!$C$8="C"),IF(AND(Calculator!B49=0,Calculator!B48=22),"EndData",IF(Calculator!B49=0,"",Calculator!C49)),IF(AND(OR(Calculator!$C$7="Z",Calculator!$C$7="C"),Calculator!$C$8="N"),IF(AND(Calculator!G49=0,Calculator!G48=51),"EndData",IF(Calculator!G49=0,"",Calculator!H49)),IF(AND(OR(Calculator!$C$7="Z",Calculator!$C$7="C"),Calculator!$C$8="W"),IF(AND(Calculator!L49=0,Calculator!L48=61),"EndData",IF(Calculator!L49=0,"",Calculator!M49)),IF(AND(Calculator!$C$7="A",Calculator!$C$8="C"),IF(AND(Calculator!Q49=0,Calculator!Q48=3),"EndData",IF(Calculator!Q49=0,"",Calculator!R49)),IF(AND(Calculator!$C$7="A",Calculator!$C$8="N"),IF(AND(Calculator!V49=0,Calculator!V48=10),"EndData",IF(Calculator!V49=0,"",Calculator!W49)),IF(AND(Calculator!$C$7="A",Calculator!$C$8="W"),IF(AND(Calculator!AA49=0,Calculator!AA48=12),"EndData",IF(Calculator!AA49=0,"",Calculator!AB49)),""))))))</f>
        <v>5047.7</v>
      </c>
      <c r="C41" s="12">
        <f>IF(IF(AND(OR(Calculator!$C$7="Z",Calculator!$C$7="C"),Calculator!$C$8="C"),IF(AND(Calculator!B49=0,Calculator!B48=22),"",IF(Calculator!B49=0,"",Calculator!D49)),IF(AND(OR(Calculator!$C$7="Z",Calculator!$C$7="C"),Calculator!$C$8="N"),IF(AND(Calculator!G49=0,Calculator!G48=51),"",IF(Calculator!G49=0,"",Calculator!I49)),IF(AND(OR(Calculator!$C$7="Z",Calculator!$C$7="C"),Calculator!$C$8="W"),IF(AND(Calculator!L49=0,Calculator!L48=61),"",IF(Calculator!L49=0,"",Calculator!N49)),IF(AND(Calculator!$C$7="A",Calculator!$C$8="C"),IF(AND(Calculator!Q49=0,Calculator!Q48=3),"",IF(Calculator!Q49=0,"",Calculator!S49)),IF(AND(Calculator!$C$7="A",Calculator!$C$8="N"),IF(AND(Calculator!V49=0,Calculator!V48=10),"",IF(Calculator!V49=0,"",Calculator!X49)),IF(AND(Calculator!$C$7="A",Calculator!$C$8="W"),IF(AND(Calculator!AA49=0,Calculator!AA48=12),"",IF(Calculator!AA49=0,"",Calculator!AC49)),""))))))="","",ROUND((IF(AND(OR(Calculator!$C$7="Z",Calculator!$C$7="C"),Calculator!$C$8="C"),IF(AND(Calculator!B49=0,Calculator!B48=22),"",IF(Calculator!B49=0,"",IF(Calculator!E49="",Calculator!D49,((Calculator!D49/Calculator!E49)*Calculator!D49)))),IF(AND(OR(Calculator!$C$7="Z",Calculator!$C$7="C"),Calculator!$C$8="N"),IF(AND(Calculator!G49=0,Calculator!G48=51),"",IF(Calculator!G49=0,"",IF(Calculator!J49="",Calculator!I49,((Calculator!I49/Calculator!J49)*Calculator!I49)))),IF(AND(OR(Calculator!$C$7="Z",Calculator!$C$7="C"),Calculator!$C$8="W"),IF(AND(Calculator!L49=0,Calculator!L48=61),"",IF(Calculator!L49=0,"",IF(Calculator!O49="",Calculator!N49,((Calculator!N49/Calculator!O49)*Calculator!N49)))),IF(AND(Calculator!$C$7="A",Calculator!$C$8="C"),IF(AND(Calculator!Q49=0,Calculator!Q48=3),"",IF(Calculator!Q49=0,"",IF(Calculator!T49="",Calculator!S49,((Calculator!S49/Calculator!T49)*Calculator!S49)))),IF(AND(Calculator!$C$7="A",Calculator!$C$8="N"),IF(AND(Calculator!V49=0,Calculator!V48=10),"",IF(Calculator!V49=0,"",IF(Calculator!Y49="",Calculator!X49,((Calculator!X49/Calculator!Y49)*Calculator!X49)))),IF(AND(Calculator!$C$7="A",Calculator!$C$8="W"),IF(AND(Calculator!AA49=0,Calculator!AA48=12),"",IF(Calculator!AA49=0,"",IF(Calculator!AD49="",Calculator!AC49,((Calculator!AC49/Calculator!AD49)*Calculator!AC49)))),"")))))))*SQRT(2),2))</f>
        <v>29.23</v>
      </c>
      <c r="D41" s="12">
        <f t="shared" si="0"/>
        <v>2000</v>
      </c>
    </row>
    <row r="42" spans="1:4" x14ac:dyDescent="0.25">
      <c r="A42" s="12">
        <v>37</v>
      </c>
      <c r="B42" s="12">
        <f>IF(AND(OR(Calculator!$C$7="Z",Calculator!$C$7="C"),Calculator!$C$8="C"),IF(AND(Calculator!B50=0,Calculator!B49=22),"EndData",IF(Calculator!B50=0,"",Calculator!C50)),IF(AND(OR(Calculator!$C$7="Z",Calculator!$C$7="C"),Calculator!$C$8="N"),IF(AND(Calculator!G50=0,Calculator!G49=51),"EndData",IF(Calculator!G50=0,"",Calculator!H50)),IF(AND(OR(Calculator!$C$7="Z",Calculator!$C$7="C"),Calculator!$C$8="W"),IF(AND(Calculator!L50=0,Calculator!L49=61),"EndData",IF(Calculator!L50=0,"",Calculator!M50)),IF(AND(Calculator!$C$7="A",Calculator!$C$8="C"),IF(AND(Calculator!Q50=0,Calculator!Q49=3),"EndData",IF(Calculator!Q50=0,"",Calculator!R50)),IF(AND(Calculator!$C$7="A",Calculator!$C$8="N"),IF(AND(Calculator!V50=0,Calculator!V49=10),"EndData",IF(Calculator!V50=0,"",Calculator!W50)),IF(AND(Calculator!$C$7="A",Calculator!$C$8="W"),IF(AND(Calculator!AA50=0,Calculator!AA49=12),"EndData",IF(Calculator!AA50=0,"",Calculator!AB50)),""))))))</f>
        <v>5450.3</v>
      </c>
      <c r="C42" s="12">
        <f>IF(IF(AND(OR(Calculator!$C$7="Z",Calculator!$C$7="C"),Calculator!$C$8="C"),IF(AND(Calculator!B50=0,Calculator!B49=22),"",IF(Calculator!B50=0,"",Calculator!D50)),IF(AND(OR(Calculator!$C$7="Z",Calculator!$C$7="C"),Calculator!$C$8="N"),IF(AND(Calculator!G50=0,Calculator!G49=51),"",IF(Calculator!G50=0,"",Calculator!I50)),IF(AND(OR(Calculator!$C$7="Z",Calculator!$C$7="C"),Calculator!$C$8="W"),IF(AND(Calculator!L50=0,Calculator!L49=61),"",IF(Calculator!L50=0,"",Calculator!N50)),IF(AND(Calculator!$C$7="A",Calculator!$C$8="C"),IF(AND(Calculator!Q50=0,Calculator!Q49=3),"",IF(Calculator!Q50=0,"",Calculator!S50)),IF(AND(Calculator!$C$7="A",Calculator!$C$8="N"),IF(AND(Calculator!V50=0,Calculator!V49=10),"",IF(Calculator!V50=0,"",Calculator!X50)),IF(AND(Calculator!$C$7="A",Calculator!$C$8="W"),IF(AND(Calculator!AA50=0,Calculator!AA49=12),"",IF(Calculator!AA50=0,"",Calculator!AC50)),""))))))="","",ROUND((IF(AND(OR(Calculator!$C$7="Z",Calculator!$C$7="C"),Calculator!$C$8="C"),IF(AND(Calculator!B50=0,Calculator!B49=22),"",IF(Calculator!B50=0,"",IF(Calculator!E50="",Calculator!D50,((Calculator!D50/Calculator!E50)*Calculator!D50)))),IF(AND(OR(Calculator!$C$7="Z",Calculator!$C$7="C"),Calculator!$C$8="N"),IF(AND(Calculator!G50=0,Calculator!G49=51),"",IF(Calculator!G50=0,"",IF(Calculator!J50="",Calculator!I50,((Calculator!I50/Calculator!J50)*Calculator!I50)))),IF(AND(OR(Calculator!$C$7="Z",Calculator!$C$7="C"),Calculator!$C$8="W"),IF(AND(Calculator!L50=0,Calculator!L49=61),"",IF(Calculator!L50=0,"",IF(Calculator!O50="",Calculator!N50,((Calculator!N50/Calculator!O50)*Calculator!N50)))),IF(AND(Calculator!$C$7="A",Calculator!$C$8="C"),IF(AND(Calculator!Q50=0,Calculator!Q49=3),"",IF(Calculator!Q50=0,"",IF(Calculator!T50="",Calculator!S50,((Calculator!S50/Calculator!T50)*Calculator!S50)))),IF(AND(Calculator!$C$7="A",Calculator!$C$8="N"),IF(AND(Calculator!V50=0,Calculator!V49=10),"",IF(Calculator!V50=0,"",IF(Calculator!Y50="",Calculator!X50,((Calculator!X50/Calculator!Y50)*Calculator!X50)))),IF(AND(Calculator!$C$7="A",Calculator!$C$8="W"),IF(AND(Calculator!AA50=0,Calculator!AA49=12),"",IF(Calculator!AA50=0,"",IF(Calculator!AD50="",Calculator!AC50,((Calculator!AC50/Calculator!AD50)*Calculator!AC50)))),"")))))))*SQRT(2),2))</f>
        <v>28.09</v>
      </c>
      <c r="D42" s="12">
        <f t="shared" si="0"/>
        <v>2000</v>
      </c>
    </row>
    <row r="43" spans="1:4" x14ac:dyDescent="0.25">
      <c r="A43" s="12">
        <v>38</v>
      </c>
      <c r="B43" s="12">
        <f>IF(AND(OR(Calculator!$C$7="Z",Calculator!$C$7="C"),Calculator!$C$8="C"),IF(AND(Calculator!B51=0,Calculator!B50=22),"EndData",IF(Calculator!B51=0,"",Calculator!C51)),IF(AND(OR(Calculator!$C$7="Z",Calculator!$C$7="C"),Calculator!$C$8="N"),IF(AND(Calculator!G51=0,Calculator!G50=51),"EndData",IF(Calculator!G51=0,"",Calculator!H51)),IF(AND(OR(Calculator!$C$7="Z",Calculator!$C$7="C"),Calculator!$C$8="W"),IF(AND(Calculator!L51=0,Calculator!L50=61),"EndData",IF(Calculator!L51=0,"",Calculator!M51)),IF(AND(Calculator!$C$7="A",Calculator!$C$8="C"),IF(AND(Calculator!Q51=0,Calculator!Q50=3),"EndData",IF(Calculator!Q51=0,"",Calculator!R51)),IF(AND(Calculator!$C$7="A",Calculator!$C$8="N"),IF(AND(Calculator!V51=0,Calculator!V50=10),"EndData",IF(Calculator!V51=0,"",Calculator!W51)),IF(AND(Calculator!$C$7="A",Calculator!$C$8="W"),IF(AND(Calculator!AA51=0,Calculator!AA50=12),"EndData",IF(Calculator!AA51=0,"",Calculator!AB51)),""))))))</f>
        <v>5885.1</v>
      </c>
      <c r="C43" s="12">
        <f>IF(IF(AND(OR(Calculator!$C$7="Z",Calculator!$C$7="C"),Calculator!$C$8="C"),IF(AND(Calculator!B51=0,Calculator!B50=22),"",IF(Calculator!B51=0,"",Calculator!D51)),IF(AND(OR(Calculator!$C$7="Z",Calculator!$C$7="C"),Calculator!$C$8="N"),IF(AND(Calculator!G51=0,Calculator!G50=51),"",IF(Calculator!G51=0,"",Calculator!I51)),IF(AND(OR(Calculator!$C$7="Z",Calculator!$C$7="C"),Calculator!$C$8="W"),IF(AND(Calculator!L51=0,Calculator!L50=61),"",IF(Calculator!L51=0,"",Calculator!N51)),IF(AND(Calculator!$C$7="A",Calculator!$C$8="C"),IF(AND(Calculator!Q51=0,Calculator!Q50=3),"",IF(Calculator!Q51=0,"",Calculator!S51)),IF(AND(Calculator!$C$7="A",Calculator!$C$8="N"),IF(AND(Calculator!V51=0,Calculator!V50=10),"",IF(Calculator!V51=0,"",Calculator!X51)),IF(AND(Calculator!$C$7="A",Calculator!$C$8="W"),IF(AND(Calculator!AA51=0,Calculator!AA50=12),"",IF(Calculator!AA51=0,"",Calculator!AC51)),""))))))="","",ROUND((IF(AND(OR(Calculator!$C$7="Z",Calculator!$C$7="C"),Calculator!$C$8="C"),IF(AND(Calculator!B51=0,Calculator!B50=22),"",IF(Calculator!B51=0,"",IF(Calculator!E51="",Calculator!D51,((Calculator!D51/Calculator!E51)*Calculator!D51)))),IF(AND(OR(Calculator!$C$7="Z",Calculator!$C$7="C"),Calculator!$C$8="N"),IF(AND(Calculator!G51=0,Calculator!G50=51),"",IF(Calculator!G51=0,"",IF(Calculator!J51="",Calculator!I51,((Calculator!I51/Calculator!J51)*Calculator!I51)))),IF(AND(OR(Calculator!$C$7="Z",Calculator!$C$7="C"),Calculator!$C$8="W"),IF(AND(Calculator!L51=0,Calculator!L50=61),"",IF(Calculator!L51=0,"",IF(Calculator!O51="",Calculator!N51,((Calculator!N51/Calculator!O51)*Calculator!N51)))),IF(AND(Calculator!$C$7="A",Calculator!$C$8="C"),IF(AND(Calculator!Q51=0,Calculator!Q50=3),"",IF(Calculator!Q51=0,"",IF(Calculator!T51="",Calculator!S51,((Calculator!S51/Calculator!T51)*Calculator!S51)))),IF(AND(Calculator!$C$7="A",Calculator!$C$8="N"),IF(AND(Calculator!V51=0,Calculator!V50=10),"",IF(Calculator!V51=0,"",IF(Calculator!Y51="",Calculator!X51,((Calculator!X51/Calculator!Y51)*Calculator!X51)))),IF(AND(Calculator!$C$7="A",Calculator!$C$8="W"),IF(AND(Calculator!AA51=0,Calculator!AA50=12),"",IF(Calculator!AA51=0,"",IF(Calculator!AD51="",Calculator!AC51,((Calculator!AC51/Calculator!AD51)*Calculator!AC51)))),"")))))))*SQRT(2),2))</f>
        <v>26.95</v>
      </c>
      <c r="D43" s="12">
        <f t="shared" si="0"/>
        <v>2000</v>
      </c>
    </row>
    <row r="44" spans="1:4" x14ac:dyDescent="0.25">
      <c r="A44" s="12">
        <v>39</v>
      </c>
      <c r="B44" s="12">
        <f>IF(AND(OR(Calculator!$C$7="Z",Calculator!$C$7="C"),Calculator!$C$8="C"),IF(AND(Calculator!B52=0,Calculator!B51=22),"EndData",IF(Calculator!B52=0,"",Calculator!C52)),IF(AND(OR(Calculator!$C$7="Z",Calculator!$C$7="C"),Calculator!$C$8="N"),IF(AND(Calculator!G52=0,Calculator!G51=51),"EndData",IF(Calculator!G52=0,"",Calculator!H52)),IF(AND(OR(Calculator!$C$7="Z",Calculator!$C$7="C"),Calculator!$C$8="W"),IF(AND(Calculator!L52=0,Calculator!L51=61),"EndData",IF(Calculator!L52=0,"",Calculator!M52)),IF(AND(Calculator!$C$7="A",Calculator!$C$8="C"),IF(AND(Calculator!Q52=0,Calculator!Q51=3),"EndData",IF(Calculator!Q52=0,"",Calculator!R52)),IF(AND(Calculator!$C$7="A",Calculator!$C$8="N"),IF(AND(Calculator!V52=0,Calculator!V51=10),"EndData",IF(Calculator!V52=0,"",Calculator!W52)),IF(AND(Calculator!$C$7="A",Calculator!$C$8="W"),IF(AND(Calculator!AA52=0,Calculator!AA51=12),"EndData",IF(Calculator!AA52=0,"",Calculator!AB52)),""))))))</f>
        <v>6354.6</v>
      </c>
      <c r="C44" s="12">
        <f>IF(IF(AND(OR(Calculator!$C$7="Z",Calculator!$C$7="C"),Calculator!$C$8="C"),IF(AND(Calculator!B52=0,Calculator!B51=22),"",IF(Calculator!B52=0,"",Calculator!D52)),IF(AND(OR(Calculator!$C$7="Z",Calculator!$C$7="C"),Calculator!$C$8="N"),IF(AND(Calculator!G52=0,Calculator!G51=51),"",IF(Calculator!G52=0,"",Calculator!I52)),IF(AND(OR(Calculator!$C$7="Z",Calculator!$C$7="C"),Calculator!$C$8="W"),IF(AND(Calculator!L52=0,Calculator!L51=61),"",IF(Calculator!L52=0,"",Calculator!N52)),IF(AND(Calculator!$C$7="A",Calculator!$C$8="C"),IF(AND(Calculator!Q52=0,Calculator!Q51=3),"",IF(Calculator!Q52=0,"",Calculator!S52)),IF(AND(Calculator!$C$7="A",Calculator!$C$8="N"),IF(AND(Calculator!V52=0,Calculator!V51=10),"",IF(Calculator!V52=0,"",Calculator!X52)),IF(AND(Calculator!$C$7="A",Calculator!$C$8="W"),IF(AND(Calculator!AA52=0,Calculator!AA51=12),"",IF(Calculator!AA52=0,"",Calculator!AC52)),""))))))="","",ROUND((IF(AND(OR(Calculator!$C$7="Z",Calculator!$C$7="C"),Calculator!$C$8="C"),IF(AND(Calculator!B52=0,Calculator!B51=22),"",IF(Calculator!B52=0,"",IF(Calculator!E52="",Calculator!D52,((Calculator!D52/Calculator!E52)*Calculator!D52)))),IF(AND(OR(Calculator!$C$7="Z",Calculator!$C$7="C"),Calculator!$C$8="N"),IF(AND(Calculator!G52=0,Calculator!G51=51),"",IF(Calculator!G52=0,"",IF(Calculator!J52="",Calculator!I52,((Calculator!I52/Calculator!J52)*Calculator!I52)))),IF(AND(OR(Calculator!$C$7="Z",Calculator!$C$7="C"),Calculator!$C$8="W"),IF(AND(Calculator!L52=0,Calculator!L51=61),"",IF(Calculator!L52=0,"",IF(Calculator!O52="",Calculator!N52,((Calculator!N52/Calculator!O52)*Calculator!N52)))),IF(AND(Calculator!$C$7="A",Calculator!$C$8="C"),IF(AND(Calculator!Q52=0,Calculator!Q51=3),"",IF(Calculator!Q52=0,"",IF(Calculator!T52="",Calculator!S52,((Calculator!S52/Calculator!T52)*Calculator!S52)))),IF(AND(Calculator!$C$7="A",Calculator!$C$8="N"),IF(AND(Calculator!V52=0,Calculator!V51=10),"",IF(Calculator!V52=0,"",IF(Calculator!Y52="",Calculator!X52,((Calculator!X52/Calculator!Y52)*Calculator!X52)))),IF(AND(Calculator!$C$7="A",Calculator!$C$8="W"),IF(AND(Calculator!AA52=0,Calculator!AA51=12),"",IF(Calculator!AA52=0,"",IF(Calculator!AD52="",Calculator!AC52,((Calculator!AC52/Calculator!AD52)*Calculator!AC52)))),"")))))))*SQRT(2),2))</f>
        <v>25.81</v>
      </c>
      <c r="D44" s="12">
        <f t="shared" si="0"/>
        <v>2000</v>
      </c>
    </row>
    <row r="45" spans="1:4" x14ac:dyDescent="0.25">
      <c r="A45" s="12">
        <v>40</v>
      </c>
      <c r="B45" s="12">
        <f>IF(AND(OR(Calculator!$C$7="Z",Calculator!$C$7="C"),Calculator!$C$8="C"),IF(AND(Calculator!B53=0,Calculator!B52=22),"EndData",IF(Calculator!B53=0,"",Calculator!C53)),IF(AND(OR(Calculator!$C$7="Z",Calculator!$C$7="C"),Calculator!$C$8="N"),IF(AND(Calculator!G53=0,Calculator!G52=51),"EndData",IF(Calculator!G53=0,"",Calculator!H53)),IF(AND(OR(Calculator!$C$7="Z",Calculator!$C$7="C"),Calculator!$C$8="W"),IF(AND(Calculator!L53=0,Calculator!L52=61),"EndData",IF(Calculator!L53=0,"",Calculator!M53)),IF(AND(Calculator!$C$7="A",Calculator!$C$8="C"),IF(AND(Calculator!Q53=0,Calculator!Q52=3),"EndData",IF(Calculator!Q53=0,"",Calculator!R53)),IF(AND(Calculator!$C$7="A",Calculator!$C$8="N"),IF(AND(Calculator!V53=0,Calculator!V52=10),"EndData",IF(Calculator!V53=0,"",Calculator!W53)),IF(AND(Calculator!$C$7="A",Calculator!$C$8="W"),IF(AND(Calculator!AA53=0,Calculator!AA52=12),"EndData",IF(Calculator!AA53=0,"",Calculator!AB53)),""))))))</f>
        <v>6861.6</v>
      </c>
      <c r="C45" s="12">
        <f>IF(IF(AND(OR(Calculator!$C$7="Z",Calculator!$C$7="C"),Calculator!$C$8="C"),IF(AND(Calculator!B53=0,Calculator!B52=22),"",IF(Calculator!B53=0,"",Calculator!D53)),IF(AND(OR(Calculator!$C$7="Z",Calculator!$C$7="C"),Calculator!$C$8="N"),IF(AND(Calculator!G53=0,Calculator!G52=51),"",IF(Calculator!G53=0,"",Calculator!I53)),IF(AND(OR(Calculator!$C$7="Z",Calculator!$C$7="C"),Calculator!$C$8="W"),IF(AND(Calculator!L53=0,Calculator!L52=61),"",IF(Calculator!L53=0,"",Calculator!N53)),IF(AND(Calculator!$C$7="A",Calculator!$C$8="C"),IF(AND(Calculator!Q53=0,Calculator!Q52=3),"",IF(Calculator!Q53=0,"",Calculator!S53)),IF(AND(Calculator!$C$7="A",Calculator!$C$8="N"),IF(AND(Calculator!V53=0,Calculator!V52=10),"",IF(Calculator!V53=0,"",Calculator!X53)),IF(AND(Calculator!$C$7="A",Calculator!$C$8="W"),IF(AND(Calculator!AA53=0,Calculator!AA52=12),"",IF(Calculator!AA53=0,"",Calculator!AC53)),""))))))="","",ROUND((IF(AND(OR(Calculator!$C$7="Z",Calculator!$C$7="C"),Calculator!$C$8="C"),IF(AND(Calculator!B53=0,Calculator!B52=22),"",IF(Calculator!B53=0,"",IF(Calculator!E53="",Calculator!D53,((Calculator!D53/Calculator!E53)*Calculator!D53)))),IF(AND(OR(Calculator!$C$7="Z",Calculator!$C$7="C"),Calculator!$C$8="N"),IF(AND(Calculator!G53=0,Calculator!G52=51),"",IF(Calculator!G53=0,"",IF(Calculator!J53="",Calculator!I53,((Calculator!I53/Calculator!J53)*Calculator!I53)))),IF(AND(OR(Calculator!$C$7="Z",Calculator!$C$7="C"),Calculator!$C$8="W"),IF(AND(Calculator!L53=0,Calculator!L52=61),"",IF(Calculator!L53=0,"",IF(Calculator!O53="",Calculator!N53,((Calculator!N53/Calculator!O53)*Calculator!N53)))),IF(AND(Calculator!$C$7="A",Calculator!$C$8="C"),IF(AND(Calculator!Q53=0,Calculator!Q52=3),"",IF(Calculator!Q53=0,"",IF(Calculator!T53="",Calculator!S53,((Calculator!S53/Calculator!T53)*Calculator!S53)))),IF(AND(Calculator!$C$7="A",Calculator!$C$8="N"),IF(AND(Calculator!V53=0,Calculator!V52=10),"",IF(Calculator!V53=0,"",IF(Calculator!Y53="",Calculator!X53,((Calculator!X53/Calculator!Y53)*Calculator!X53)))),IF(AND(Calculator!$C$7="A",Calculator!$C$8="W"),IF(AND(Calculator!AA53=0,Calculator!AA52=12),"",IF(Calculator!AA53=0,"",IF(Calculator!AD53="",Calculator!AC53,((Calculator!AC53/Calculator!AD53)*Calculator!AC53)))),"")))))))*SQRT(2),2))</f>
        <v>24.68</v>
      </c>
      <c r="D45" s="12">
        <f t="shared" si="0"/>
        <v>2000</v>
      </c>
    </row>
    <row r="46" spans="1:4" x14ac:dyDescent="0.25">
      <c r="A46" s="12">
        <v>41</v>
      </c>
      <c r="B46" s="12">
        <f>IF(AND(OR(Calculator!$C$7="Z",Calculator!$C$7="C"),Calculator!$C$8="C"),IF(AND(Calculator!B54=0,Calculator!B53=22),"EndData",IF(Calculator!B54=0,"",Calculator!C54)),IF(AND(OR(Calculator!$C$7="Z",Calculator!$C$7="C"),Calculator!$C$8="N"),IF(AND(Calculator!G54=0,Calculator!G53=51),"EndData",IF(Calculator!G54=0,"",Calculator!H54)),IF(AND(OR(Calculator!$C$7="Z",Calculator!$C$7="C"),Calculator!$C$8="W"),IF(AND(Calculator!L54=0,Calculator!L53=61),"EndData",IF(Calculator!L54=0,"",Calculator!M54)),IF(AND(Calculator!$C$7="A",Calculator!$C$8="C"),IF(AND(Calculator!Q54=0,Calculator!Q53=3),"EndData",IF(Calculator!Q54=0,"",Calculator!R54)),IF(AND(Calculator!$C$7="A",Calculator!$C$8="N"),IF(AND(Calculator!V54=0,Calculator!V53=10),"EndData",IF(Calculator!V54=0,"",Calculator!W54)),IF(AND(Calculator!$C$7="A",Calculator!$C$8="W"),IF(AND(Calculator!AA54=0,Calculator!AA53=12),"EndData",IF(Calculator!AA54=0,"",Calculator!AB54)),""))))))</f>
        <v>7408.9</v>
      </c>
      <c r="C46" s="12">
        <f>IF(IF(AND(OR(Calculator!$C$7="Z",Calculator!$C$7="C"),Calculator!$C$8="C"),IF(AND(Calculator!B54=0,Calculator!B53=22),"",IF(Calculator!B54=0,"",Calculator!D54)),IF(AND(OR(Calculator!$C$7="Z",Calculator!$C$7="C"),Calculator!$C$8="N"),IF(AND(Calculator!G54=0,Calculator!G53=51),"",IF(Calculator!G54=0,"",Calculator!I54)),IF(AND(OR(Calculator!$C$7="Z",Calculator!$C$7="C"),Calculator!$C$8="W"),IF(AND(Calculator!L54=0,Calculator!L53=61),"",IF(Calculator!L54=0,"",Calculator!N54)),IF(AND(Calculator!$C$7="A",Calculator!$C$8="C"),IF(AND(Calculator!Q54=0,Calculator!Q53=3),"",IF(Calculator!Q54=0,"",Calculator!S54)),IF(AND(Calculator!$C$7="A",Calculator!$C$8="N"),IF(AND(Calculator!V54=0,Calculator!V53=10),"",IF(Calculator!V54=0,"",Calculator!X54)),IF(AND(Calculator!$C$7="A",Calculator!$C$8="W"),IF(AND(Calculator!AA54=0,Calculator!AA53=12),"",IF(Calculator!AA54=0,"",Calculator!AC54)),""))))))="","",ROUND((IF(AND(OR(Calculator!$C$7="Z",Calculator!$C$7="C"),Calculator!$C$8="C"),IF(AND(Calculator!B54=0,Calculator!B53=22),"",IF(Calculator!B54=0,"",IF(Calculator!E54="",Calculator!D54,((Calculator!D54/Calculator!E54)*Calculator!D54)))),IF(AND(OR(Calculator!$C$7="Z",Calculator!$C$7="C"),Calculator!$C$8="N"),IF(AND(Calculator!G54=0,Calculator!G53=51),"",IF(Calculator!G54=0,"",IF(Calculator!J54="",Calculator!I54,((Calculator!I54/Calculator!J54)*Calculator!I54)))),IF(AND(OR(Calculator!$C$7="Z",Calculator!$C$7="C"),Calculator!$C$8="W"),IF(AND(Calculator!L54=0,Calculator!L53=61),"",IF(Calculator!L54=0,"",IF(Calculator!O54="",Calculator!N54,((Calculator!N54/Calculator!O54)*Calculator!N54)))),IF(AND(Calculator!$C$7="A",Calculator!$C$8="C"),IF(AND(Calculator!Q54=0,Calculator!Q53=3),"",IF(Calculator!Q54=0,"",IF(Calculator!T54="",Calculator!S54,((Calculator!S54/Calculator!T54)*Calculator!S54)))),IF(AND(Calculator!$C$7="A",Calculator!$C$8="N"),IF(AND(Calculator!V54=0,Calculator!V53=10),"",IF(Calculator!V54=0,"",IF(Calculator!Y54="",Calculator!X54,((Calculator!X54/Calculator!Y54)*Calculator!X54)))),IF(AND(Calculator!$C$7="A",Calculator!$C$8="W"),IF(AND(Calculator!AA54=0,Calculator!AA53=12),"",IF(Calculator!AA54=0,"",IF(Calculator!AD54="",Calculator!AC54,((Calculator!AC54/Calculator!AD54)*Calculator!AC54)))),"")))))))*SQRT(2),2))</f>
        <v>23.53</v>
      </c>
      <c r="D46" s="12">
        <f t="shared" si="0"/>
        <v>2000</v>
      </c>
    </row>
    <row r="47" spans="1:4" x14ac:dyDescent="0.25">
      <c r="A47" s="12">
        <v>42</v>
      </c>
      <c r="B47" s="12">
        <f>IF(AND(OR(Calculator!$C$7="Z",Calculator!$C$7="C"),Calculator!$C$8="C"),IF(AND(Calculator!B55=0,Calculator!B54=22),"EndData",IF(Calculator!B55=0,"",Calculator!C55)),IF(AND(OR(Calculator!$C$7="Z",Calculator!$C$7="C"),Calculator!$C$8="N"),IF(AND(Calculator!G55=0,Calculator!G54=51),"EndData",IF(Calculator!G55=0,"",Calculator!H55)),IF(AND(OR(Calculator!$C$7="Z",Calculator!$C$7="C"),Calculator!$C$8="W"),IF(AND(Calculator!L55=0,Calculator!L54=61),"EndData",IF(Calculator!L55=0,"",Calculator!M55)),IF(AND(Calculator!$C$7="A",Calculator!$C$8="C"),IF(AND(Calculator!Q55=0,Calculator!Q54=3),"EndData",IF(Calculator!Q55=0,"",Calculator!R55)),IF(AND(Calculator!$C$7="A",Calculator!$C$8="N"),IF(AND(Calculator!V55=0,Calculator!V54=10),"EndData",IF(Calculator!V55=0,"",Calculator!W55)),IF(AND(Calculator!$C$7="A",Calculator!$C$8="W"),IF(AND(Calculator!AA55=0,Calculator!AA54=12),"EndData",IF(Calculator!AA55=0,"",Calculator!AB55)),""))))))</f>
        <v>8000</v>
      </c>
      <c r="C47" s="12">
        <f>IF(IF(AND(OR(Calculator!$C$7="Z",Calculator!$C$7="C"),Calculator!$C$8="C"),IF(AND(Calculator!B55=0,Calculator!B54=22),"",IF(Calculator!B55=0,"",Calculator!D55)),IF(AND(OR(Calculator!$C$7="Z",Calculator!$C$7="C"),Calculator!$C$8="N"),IF(AND(Calculator!G55=0,Calculator!G54=51),"",IF(Calculator!G55=0,"",Calculator!I55)),IF(AND(OR(Calculator!$C$7="Z",Calculator!$C$7="C"),Calculator!$C$8="W"),IF(AND(Calculator!L55=0,Calculator!L54=61),"",IF(Calculator!L55=0,"",Calculator!N55)),IF(AND(Calculator!$C$7="A",Calculator!$C$8="C"),IF(AND(Calculator!Q55=0,Calculator!Q54=3),"",IF(Calculator!Q55=0,"",Calculator!S55)),IF(AND(Calculator!$C$7="A",Calculator!$C$8="N"),IF(AND(Calculator!V55=0,Calculator!V54=10),"",IF(Calculator!V55=0,"",Calculator!X55)),IF(AND(Calculator!$C$7="A",Calculator!$C$8="W"),IF(AND(Calculator!AA55=0,Calculator!AA54=12),"",IF(Calculator!AA55=0,"",Calculator!AC55)),""))))))="","",ROUND((IF(AND(OR(Calculator!$C$7="Z",Calculator!$C$7="C"),Calculator!$C$8="C"),IF(AND(Calculator!B55=0,Calculator!B54=22),"",IF(Calculator!B55=0,"",IF(Calculator!E55="",Calculator!D55,((Calculator!D55/Calculator!E55)*Calculator!D55)))),IF(AND(OR(Calculator!$C$7="Z",Calculator!$C$7="C"),Calculator!$C$8="N"),IF(AND(Calculator!G55=0,Calculator!G54=51),"",IF(Calculator!G55=0,"",IF(Calculator!J55="",Calculator!I55,((Calculator!I55/Calculator!J55)*Calculator!I55)))),IF(AND(OR(Calculator!$C$7="Z",Calculator!$C$7="C"),Calculator!$C$8="W"),IF(AND(Calculator!L55=0,Calculator!L54=61),"",IF(Calculator!L55=0,"",IF(Calculator!O55="",Calculator!N55,((Calculator!N55/Calculator!O55)*Calculator!N55)))),IF(AND(Calculator!$C$7="A",Calculator!$C$8="C"),IF(AND(Calculator!Q55=0,Calculator!Q54=3),"",IF(Calculator!Q55=0,"",IF(Calculator!T55="",Calculator!S55,((Calculator!S55/Calculator!T55)*Calculator!S55)))),IF(AND(Calculator!$C$7="A",Calculator!$C$8="N"),IF(AND(Calculator!V55=0,Calculator!V54=10),"",IF(Calculator!V55=0,"",IF(Calculator!Y55="",Calculator!X55,((Calculator!X55/Calculator!Y55)*Calculator!X55)))),IF(AND(Calculator!$C$7="A",Calculator!$C$8="W"),IF(AND(Calculator!AA55=0,Calculator!AA54=12),"",IF(Calculator!AA55=0,"",IF(Calculator!AD55="",Calculator!AC55,((Calculator!AC55/Calculator!AD55)*Calculator!AC55)))),"")))))))*SQRT(2),2))</f>
        <v>22.39</v>
      </c>
      <c r="D47" s="12">
        <f t="shared" si="0"/>
        <v>2000</v>
      </c>
    </row>
    <row r="48" spans="1:4" x14ac:dyDescent="0.25">
      <c r="A48" s="12">
        <v>43</v>
      </c>
      <c r="B48" s="12">
        <f>IF(AND(OR(Calculator!$C$7="Z",Calculator!$C$7="C"),Calculator!$C$8="C"),IF(AND(Calculator!B56=0,Calculator!B55=22),"EndData",IF(Calculator!B56=0,"",Calculator!C56)),IF(AND(OR(Calculator!$C$7="Z",Calculator!$C$7="C"),Calculator!$C$8="N"),IF(AND(Calculator!G56=0,Calculator!G55=51),"EndData",IF(Calculator!G56=0,"",Calculator!H56)),IF(AND(OR(Calculator!$C$7="Z",Calculator!$C$7="C"),Calculator!$C$8="W"),IF(AND(Calculator!L56=0,Calculator!L55=61),"EndData",IF(Calculator!L56=0,"",Calculator!M56)),IF(AND(Calculator!$C$7="A",Calculator!$C$8="C"),IF(AND(Calculator!Q56=0,Calculator!Q55=3),"EndData",IF(Calculator!Q56=0,"",Calculator!R56)),IF(AND(Calculator!$C$7="A",Calculator!$C$8="N"),IF(AND(Calculator!V56=0,Calculator!V55=10),"EndData",IF(Calculator!V56=0,"",Calculator!W56)),IF(AND(Calculator!$C$7="A",Calculator!$C$8="W"),IF(AND(Calculator!AA56=0,Calculator!AA55=12),"EndData",IF(Calculator!AA56=0,"",Calculator!AB56)),""))))))</f>
        <v>8638.2000000000007</v>
      </c>
      <c r="C48" s="12">
        <f>IF(IF(AND(OR(Calculator!$C$7="Z",Calculator!$C$7="C"),Calculator!$C$8="C"),IF(AND(Calculator!B56=0,Calculator!B55=22),"",IF(Calculator!B56=0,"",Calculator!D56)),IF(AND(OR(Calculator!$C$7="Z",Calculator!$C$7="C"),Calculator!$C$8="N"),IF(AND(Calculator!G56=0,Calculator!G55=51),"",IF(Calculator!G56=0,"",Calculator!I56)),IF(AND(OR(Calculator!$C$7="Z",Calculator!$C$7="C"),Calculator!$C$8="W"),IF(AND(Calculator!L56=0,Calculator!L55=61),"",IF(Calculator!L56=0,"",Calculator!N56)),IF(AND(Calculator!$C$7="A",Calculator!$C$8="C"),IF(AND(Calculator!Q56=0,Calculator!Q55=3),"",IF(Calculator!Q56=0,"",Calculator!S56)),IF(AND(Calculator!$C$7="A",Calculator!$C$8="N"),IF(AND(Calculator!V56=0,Calculator!V55=10),"",IF(Calculator!V56=0,"",Calculator!X56)),IF(AND(Calculator!$C$7="A",Calculator!$C$8="W"),IF(AND(Calculator!AA56=0,Calculator!AA55=12),"",IF(Calculator!AA56=0,"",Calculator!AC56)),""))))))="","",ROUND((IF(AND(OR(Calculator!$C$7="Z",Calculator!$C$7="C"),Calculator!$C$8="C"),IF(AND(Calculator!B56=0,Calculator!B55=22),"",IF(Calculator!B56=0,"",IF(Calculator!E56="",Calculator!D56,((Calculator!D56/Calculator!E56)*Calculator!D56)))),IF(AND(OR(Calculator!$C$7="Z",Calculator!$C$7="C"),Calculator!$C$8="N"),IF(AND(Calculator!G56=0,Calculator!G55=51),"",IF(Calculator!G56=0,"",IF(Calculator!J56="",Calculator!I56,((Calculator!I56/Calculator!J56)*Calculator!I56)))),IF(AND(OR(Calculator!$C$7="Z",Calculator!$C$7="C"),Calculator!$C$8="W"),IF(AND(Calculator!L56=0,Calculator!L55=61),"",IF(Calculator!L56=0,"",IF(Calculator!O56="",Calculator!N56,((Calculator!N56/Calculator!O56)*Calculator!N56)))),IF(AND(Calculator!$C$7="A",Calculator!$C$8="C"),IF(AND(Calculator!Q56=0,Calculator!Q55=3),"",IF(Calculator!Q56=0,"",IF(Calculator!T56="",Calculator!S56,((Calculator!S56/Calculator!T56)*Calculator!S56)))),IF(AND(Calculator!$C$7="A",Calculator!$C$8="N"),IF(AND(Calculator!V56=0,Calculator!V55=10),"",IF(Calculator!V56=0,"",IF(Calculator!Y56="",Calculator!X56,((Calculator!X56/Calculator!Y56)*Calculator!X56)))),IF(AND(Calculator!$C$7="A",Calculator!$C$8="W"),IF(AND(Calculator!AA56=0,Calculator!AA55=12),"",IF(Calculator!AA56=0,"",IF(Calculator!AD56="",Calculator!AC56,((Calculator!AC56/Calculator!AD56)*Calculator!AC56)))),"")))))))*SQRT(2),2))</f>
        <v>21.26</v>
      </c>
      <c r="D48" s="12">
        <f t="shared" si="0"/>
        <v>2000</v>
      </c>
    </row>
    <row r="49" spans="1:4" x14ac:dyDescent="0.25">
      <c r="A49" s="12">
        <v>44</v>
      </c>
      <c r="B49" s="12">
        <f>IF(AND(OR(Calculator!$C$7="Z",Calculator!$C$7="C"),Calculator!$C$8="C"),IF(AND(Calculator!B57=0,Calculator!B56=22),"EndData",IF(Calculator!B57=0,"",Calculator!C57)),IF(AND(OR(Calculator!$C$7="Z",Calculator!$C$7="C"),Calculator!$C$8="N"),IF(AND(Calculator!G57=0,Calculator!G56=51),"EndData",IF(Calculator!G57=0,"",Calculator!H57)),IF(AND(OR(Calculator!$C$7="Z",Calculator!$C$7="C"),Calculator!$C$8="W"),IF(AND(Calculator!L57=0,Calculator!L56=61),"EndData",IF(Calculator!L57=0,"",Calculator!M57)),IF(AND(Calculator!$C$7="A",Calculator!$C$8="C"),IF(AND(Calculator!Q57=0,Calculator!Q56=3),"EndData",IF(Calculator!Q57=0,"",Calculator!R57)),IF(AND(Calculator!$C$7="A",Calculator!$C$8="N"),IF(AND(Calculator!V57=0,Calculator!V56=10),"EndData",IF(Calculator!V57=0,"",Calculator!W57)),IF(AND(Calculator!$C$7="A",Calculator!$C$8="W"),IF(AND(Calculator!AA57=0,Calculator!AA56=12),"EndData",IF(Calculator!AA57=0,"",Calculator!AB57)),""))))))</f>
        <v>9327.2999999999993</v>
      </c>
      <c r="C49" s="12">
        <f>IF(IF(AND(OR(Calculator!$C$7="Z",Calculator!$C$7="C"),Calculator!$C$8="C"),IF(AND(Calculator!B57=0,Calculator!B56=22),"",IF(Calculator!B57=0,"",Calculator!D57)),IF(AND(OR(Calculator!$C$7="Z",Calculator!$C$7="C"),Calculator!$C$8="N"),IF(AND(Calculator!G57=0,Calculator!G56=51),"",IF(Calculator!G57=0,"",Calculator!I57)),IF(AND(OR(Calculator!$C$7="Z",Calculator!$C$7="C"),Calculator!$C$8="W"),IF(AND(Calculator!L57=0,Calculator!L56=61),"",IF(Calculator!L57=0,"",Calculator!N57)),IF(AND(Calculator!$C$7="A",Calculator!$C$8="C"),IF(AND(Calculator!Q57=0,Calculator!Q56=3),"",IF(Calculator!Q57=0,"",Calculator!S57)),IF(AND(Calculator!$C$7="A",Calculator!$C$8="N"),IF(AND(Calculator!V57=0,Calculator!V56=10),"",IF(Calculator!V57=0,"",Calculator!X57)),IF(AND(Calculator!$C$7="A",Calculator!$C$8="W"),IF(AND(Calculator!AA57=0,Calculator!AA56=12),"",IF(Calculator!AA57=0,"",Calculator!AC57)),""))))))="","",ROUND((IF(AND(OR(Calculator!$C$7="Z",Calculator!$C$7="C"),Calculator!$C$8="C"),IF(AND(Calculator!B57=0,Calculator!B56=22),"",IF(Calculator!B57=0,"",IF(Calculator!E57="",Calculator!D57,((Calculator!D57/Calculator!E57)*Calculator!D57)))),IF(AND(OR(Calculator!$C$7="Z",Calculator!$C$7="C"),Calculator!$C$8="N"),IF(AND(Calculator!G57=0,Calculator!G56=51),"",IF(Calculator!G57=0,"",IF(Calculator!J57="",Calculator!I57,((Calculator!I57/Calculator!J57)*Calculator!I57)))),IF(AND(OR(Calculator!$C$7="Z",Calculator!$C$7="C"),Calculator!$C$8="W"),IF(AND(Calculator!L57=0,Calculator!L56=61),"",IF(Calculator!L57=0,"",IF(Calculator!O57="",Calculator!N57,((Calculator!N57/Calculator!O57)*Calculator!N57)))),IF(AND(Calculator!$C$7="A",Calculator!$C$8="C"),IF(AND(Calculator!Q57=0,Calculator!Q56=3),"",IF(Calculator!Q57=0,"",IF(Calculator!T57="",Calculator!S57,((Calculator!S57/Calculator!T57)*Calculator!S57)))),IF(AND(Calculator!$C$7="A",Calculator!$C$8="N"),IF(AND(Calculator!V57=0,Calculator!V56=10),"",IF(Calculator!V57=0,"",IF(Calculator!Y57="",Calculator!X57,((Calculator!X57/Calculator!Y57)*Calculator!X57)))),IF(AND(Calculator!$C$7="A",Calculator!$C$8="W"),IF(AND(Calculator!AA57=0,Calculator!AA56=12),"",IF(Calculator!AA57=0,"",IF(Calculator!AD57="",Calculator!AC57,((Calculator!AC57/Calculator!AD57)*Calculator!AC57)))),"")))))))*SQRT(2),2))</f>
        <v>20.11</v>
      </c>
      <c r="D49" s="12">
        <f t="shared" si="0"/>
        <v>2000</v>
      </c>
    </row>
    <row r="50" spans="1:4" x14ac:dyDescent="0.25">
      <c r="A50" s="12">
        <v>45</v>
      </c>
      <c r="B50" s="12">
        <f>IF(AND(OR(Calculator!$C$7="Z",Calculator!$C$7="C"),Calculator!$C$8="C"),IF(AND(Calculator!B58=0,Calculator!B57=22),"EndData",IF(Calculator!B58=0,"",Calculator!C58)),IF(AND(OR(Calculator!$C$7="Z",Calculator!$C$7="C"),Calculator!$C$8="N"),IF(AND(Calculator!G58=0,Calculator!G57=51),"EndData",IF(Calculator!G58=0,"",Calculator!H58)),IF(AND(OR(Calculator!$C$7="Z",Calculator!$C$7="C"),Calculator!$C$8="W"),IF(AND(Calculator!L58=0,Calculator!L57=61),"EndData",IF(Calculator!L58=0,"",Calculator!M58)),IF(AND(Calculator!$C$7="A",Calculator!$C$8="C"),IF(AND(Calculator!Q58=0,Calculator!Q57=3),"EndData",IF(Calculator!Q58=0,"",Calculator!R58)),IF(AND(Calculator!$C$7="A",Calculator!$C$8="N"),IF(AND(Calculator!V58=0,Calculator!V57=10),"EndData",IF(Calculator!V58=0,"",Calculator!W58)),IF(AND(Calculator!$C$7="A",Calculator!$C$8="W"),IF(AND(Calculator!AA58=0,Calculator!AA57=12),"EndData",IF(Calculator!AA58=0,"",Calculator!AB58)),""))))))</f>
        <v>10071.4</v>
      </c>
      <c r="C50" s="12">
        <f>IF(IF(AND(OR(Calculator!$C$7="Z",Calculator!$C$7="C"),Calculator!$C$8="C"),IF(AND(Calculator!B58=0,Calculator!B57=22),"",IF(Calculator!B58=0,"",Calculator!D58)),IF(AND(OR(Calculator!$C$7="Z",Calculator!$C$7="C"),Calculator!$C$8="N"),IF(AND(Calculator!G58=0,Calculator!G57=51),"",IF(Calculator!G58=0,"",Calculator!I58)),IF(AND(OR(Calculator!$C$7="Z",Calculator!$C$7="C"),Calculator!$C$8="W"),IF(AND(Calculator!L58=0,Calculator!L57=61),"",IF(Calculator!L58=0,"",Calculator!N58)),IF(AND(Calculator!$C$7="A",Calculator!$C$8="C"),IF(AND(Calculator!Q58=0,Calculator!Q57=3),"",IF(Calculator!Q58=0,"",Calculator!S58)),IF(AND(Calculator!$C$7="A",Calculator!$C$8="N"),IF(AND(Calculator!V58=0,Calculator!V57=10),"",IF(Calculator!V58=0,"",Calculator!X58)),IF(AND(Calculator!$C$7="A",Calculator!$C$8="W"),IF(AND(Calculator!AA58=0,Calculator!AA57=12),"",IF(Calculator!AA58=0,"",Calculator!AC58)),""))))))="","",ROUND((IF(AND(OR(Calculator!$C$7="Z",Calculator!$C$7="C"),Calculator!$C$8="C"),IF(AND(Calculator!B58=0,Calculator!B57=22),"",IF(Calculator!B58=0,"",IF(Calculator!E58="",Calculator!D58,((Calculator!D58/Calculator!E58)*Calculator!D58)))),IF(AND(OR(Calculator!$C$7="Z",Calculator!$C$7="C"),Calculator!$C$8="N"),IF(AND(Calculator!G58=0,Calculator!G57=51),"",IF(Calculator!G58=0,"",IF(Calculator!J58="",Calculator!I58,((Calculator!I58/Calculator!J58)*Calculator!I58)))),IF(AND(OR(Calculator!$C$7="Z",Calculator!$C$7="C"),Calculator!$C$8="W"),IF(AND(Calculator!L58=0,Calculator!L57=61),"",IF(Calculator!L58=0,"",IF(Calculator!O58="",Calculator!N58,((Calculator!N58/Calculator!O58)*Calculator!N58)))),IF(AND(Calculator!$C$7="A",Calculator!$C$8="C"),IF(AND(Calculator!Q58=0,Calculator!Q57=3),"",IF(Calculator!Q58=0,"",IF(Calculator!T58="",Calculator!S58,((Calculator!S58/Calculator!T58)*Calculator!S58)))),IF(AND(Calculator!$C$7="A",Calculator!$C$8="N"),IF(AND(Calculator!V58=0,Calculator!V57=10),"",IF(Calculator!V58=0,"",IF(Calculator!Y58="",Calculator!X58,((Calculator!X58/Calculator!Y58)*Calculator!X58)))),IF(AND(Calculator!$C$7="A",Calculator!$C$8="W"),IF(AND(Calculator!AA58=0,Calculator!AA57=12),"",IF(Calculator!AA58=0,"",IF(Calculator!AD58="",Calculator!AC58,((Calculator!AC58/Calculator!AD58)*Calculator!AC58)))),"")))))))*SQRT(2),2))</f>
        <v>18.98</v>
      </c>
      <c r="D50" s="12">
        <f t="shared" si="0"/>
        <v>2000</v>
      </c>
    </row>
    <row r="51" spans="1:4" x14ac:dyDescent="0.25">
      <c r="A51" s="12">
        <v>46</v>
      </c>
      <c r="B51" s="12">
        <f>IF(AND(OR(Calculator!$C$7="Z",Calculator!$C$7="C"),Calculator!$C$8="C"),IF(AND(Calculator!B59=0,Calculator!B58=22),"EndData",IF(Calculator!B59=0,"",Calculator!C59)),IF(AND(OR(Calculator!$C$7="Z",Calculator!$C$7="C"),Calculator!$C$8="N"),IF(AND(Calculator!G59=0,Calculator!G58=51),"EndData",IF(Calculator!G59=0,"",Calculator!H59)),IF(AND(OR(Calculator!$C$7="Z",Calculator!$C$7="C"),Calculator!$C$8="W"),IF(AND(Calculator!L59=0,Calculator!L58=61),"EndData",IF(Calculator!L59=0,"",Calculator!M59)),IF(AND(Calculator!$C$7="A",Calculator!$C$8="C"),IF(AND(Calculator!Q59=0,Calculator!Q58=3),"EndData",IF(Calculator!Q59=0,"",Calculator!R59)),IF(AND(Calculator!$C$7="A",Calculator!$C$8="N"),IF(AND(Calculator!V59=0,Calculator!V58=10),"EndData",IF(Calculator!V59=0,"",Calculator!W59)),IF(AND(Calculator!$C$7="A",Calculator!$C$8="W"),IF(AND(Calculator!AA59=0,Calculator!AA58=12),"EndData",IF(Calculator!AA59=0,"",Calculator!AB59)),""))))))</f>
        <v>10874.9</v>
      </c>
      <c r="C51" s="12">
        <f>IF(IF(AND(OR(Calculator!$C$7="Z",Calculator!$C$7="C"),Calculator!$C$8="C"),IF(AND(Calculator!B59=0,Calculator!B58=22),"",IF(Calculator!B59=0,"",Calculator!D59)),IF(AND(OR(Calculator!$C$7="Z",Calculator!$C$7="C"),Calculator!$C$8="N"),IF(AND(Calculator!G59=0,Calculator!G58=51),"",IF(Calculator!G59=0,"",Calculator!I59)),IF(AND(OR(Calculator!$C$7="Z",Calculator!$C$7="C"),Calculator!$C$8="W"),IF(AND(Calculator!L59=0,Calculator!L58=61),"",IF(Calculator!L59=0,"",Calculator!N59)),IF(AND(Calculator!$C$7="A",Calculator!$C$8="C"),IF(AND(Calculator!Q59=0,Calculator!Q58=3),"",IF(Calculator!Q59=0,"",Calculator!S59)),IF(AND(Calculator!$C$7="A",Calculator!$C$8="N"),IF(AND(Calculator!V59=0,Calculator!V58=10),"",IF(Calculator!V59=0,"",Calculator!X59)),IF(AND(Calculator!$C$7="A",Calculator!$C$8="W"),IF(AND(Calculator!AA59=0,Calculator!AA58=12),"",IF(Calculator!AA59=0,"",Calculator!AC59)),""))))))="","",ROUND((IF(AND(OR(Calculator!$C$7="Z",Calculator!$C$7="C"),Calculator!$C$8="C"),IF(AND(Calculator!B59=0,Calculator!B58=22),"",IF(Calculator!B59=0,"",IF(Calculator!E59="",Calculator!D59,((Calculator!D59/Calculator!E59)*Calculator!D59)))),IF(AND(OR(Calculator!$C$7="Z",Calculator!$C$7="C"),Calculator!$C$8="N"),IF(AND(Calculator!G59=0,Calculator!G58=51),"",IF(Calculator!G59=0,"",IF(Calculator!J59="",Calculator!I59,((Calculator!I59/Calculator!J59)*Calculator!I59)))),IF(AND(OR(Calculator!$C$7="Z",Calculator!$C$7="C"),Calculator!$C$8="W"),IF(AND(Calculator!L59=0,Calculator!L58=61),"",IF(Calculator!L59=0,"",IF(Calculator!O59="",Calculator!N59,((Calculator!N59/Calculator!O59)*Calculator!N59)))),IF(AND(Calculator!$C$7="A",Calculator!$C$8="C"),IF(AND(Calculator!Q59=0,Calculator!Q58=3),"",IF(Calculator!Q59=0,"",IF(Calculator!T59="",Calculator!S59,((Calculator!S59/Calculator!T59)*Calculator!S59)))),IF(AND(Calculator!$C$7="A",Calculator!$C$8="N"),IF(AND(Calculator!V59=0,Calculator!V58=10),"",IF(Calculator!V59=0,"",IF(Calculator!Y59="",Calculator!X59,((Calculator!X59/Calculator!Y59)*Calculator!X59)))),IF(AND(Calculator!$C$7="A",Calculator!$C$8="W"),IF(AND(Calculator!AA59=0,Calculator!AA58=12),"",IF(Calculator!AA59=0,"",IF(Calculator!AD59="",Calculator!AC59,((Calculator!AC59/Calculator!AD59)*Calculator!AC59)))),"")))))))*SQRT(2),2))</f>
        <v>17.829999999999998</v>
      </c>
      <c r="D51" s="12">
        <f t="shared" si="0"/>
        <v>2000</v>
      </c>
    </row>
    <row r="52" spans="1:4" x14ac:dyDescent="0.25">
      <c r="A52" s="12">
        <v>47</v>
      </c>
      <c r="B52" s="12">
        <f>IF(AND(OR(Calculator!$C$7="Z",Calculator!$C$7="C"),Calculator!$C$8="C"),IF(AND(Calculator!B60=0,Calculator!B59=22),"EndData",IF(Calculator!B60=0,"",Calculator!C60)),IF(AND(OR(Calculator!$C$7="Z",Calculator!$C$7="C"),Calculator!$C$8="N"),IF(AND(Calculator!G60=0,Calculator!G59=51),"EndData",IF(Calculator!G60=0,"",Calculator!H60)),IF(AND(OR(Calculator!$C$7="Z",Calculator!$C$7="C"),Calculator!$C$8="W"),IF(AND(Calculator!L60=0,Calculator!L59=61),"EndData",IF(Calculator!L60=0,"",Calculator!M60)),IF(AND(Calculator!$C$7="A",Calculator!$C$8="C"),IF(AND(Calculator!Q60=0,Calculator!Q59=3),"EndData",IF(Calculator!Q60=0,"",Calculator!R60)),IF(AND(Calculator!$C$7="A",Calculator!$C$8="N"),IF(AND(Calculator!V60=0,Calculator!V59=10),"EndData",IF(Calculator!V60=0,"",Calculator!W60)),IF(AND(Calculator!$C$7="A",Calculator!$C$8="W"),IF(AND(Calculator!AA60=0,Calculator!AA59=12),"EndData",IF(Calculator!AA60=0,"",Calculator!AB60)),""))))))</f>
        <v>11742.4</v>
      </c>
      <c r="C52" s="12">
        <f>IF(IF(AND(OR(Calculator!$C$7="Z",Calculator!$C$7="C"),Calculator!$C$8="C"),IF(AND(Calculator!B60=0,Calculator!B59=22),"",IF(Calculator!B60=0,"",Calculator!D60)),IF(AND(OR(Calculator!$C$7="Z",Calculator!$C$7="C"),Calculator!$C$8="N"),IF(AND(Calculator!G60=0,Calculator!G59=51),"",IF(Calculator!G60=0,"",Calculator!I60)),IF(AND(OR(Calculator!$C$7="Z",Calculator!$C$7="C"),Calculator!$C$8="W"),IF(AND(Calculator!L60=0,Calculator!L59=61),"",IF(Calculator!L60=0,"",Calculator!N60)),IF(AND(Calculator!$C$7="A",Calculator!$C$8="C"),IF(AND(Calculator!Q60=0,Calculator!Q59=3),"",IF(Calculator!Q60=0,"",Calculator!S60)),IF(AND(Calculator!$C$7="A",Calculator!$C$8="N"),IF(AND(Calculator!V60=0,Calculator!V59=10),"",IF(Calculator!V60=0,"",Calculator!X60)),IF(AND(Calculator!$C$7="A",Calculator!$C$8="W"),IF(AND(Calculator!AA60=0,Calculator!AA59=12),"",IF(Calculator!AA60=0,"",Calculator!AC60)),""))))))="","",ROUND((IF(AND(OR(Calculator!$C$7="Z",Calculator!$C$7="C"),Calculator!$C$8="C"),IF(AND(Calculator!B60=0,Calculator!B59=22),"",IF(Calculator!B60=0,"",IF(Calculator!E60="",Calculator!D60,((Calculator!D60/Calculator!E60)*Calculator!D60)))),IF(AND(OR(Calculator!$C$7="Z",Calculator!$C$7="C"),Calculator!$C$8="N"),IF(AND(Calculator!G60=0,Calculator!G59=51),"",IF(Calculator!G60=0,"",IF(Calculator!J60="",Calculator!I60,((Calculator!I60/Calculator!J60)*Calculator!I60)))),IF(AND(OR(Calculator!$C$7="Z",Calculator!$C$7="C"),Calculator!$C$8="W"),IF(AND(Calculator!L60=0,Calculator!L59=61),"",IF(Calculator!L60=0,"",IF(Calculator!O60="",Calculator!N60,((Calculator!N60/Calculator!O60)*Calculator!N60)))),IF(AND(Calculator!$C$7="A",Calculator!$C$8="C"),IF(AND(Calculator!Q60=0,Calculator!Q59=3),"",IF(Calculator!Q60=0,"",IF(Calculator!T60="",Calculator!S60,((Calculator!S60/Calculator!T60)*Calculator!S60)))),IF(AND(Calculator!$C$7="A",Calculator!$C$8="N"),IF(AND(Calculator!V60=0,Calculator!V59=10),"",IF(Calculator!V60=0,"",IF(Calculator!Y60="",Calculator!X60,((Calculator!X60/Calculator!Y60)*Calculator!X60)))),IF(AND(Calculator!$C$7="A",Calculator!$C$8="W"),IF(AND(Calculator!AA60=0,Calculator!AA59=12),"",IF(Calculator!AA60=0,"",IF(Calculator!AD60="",Calculator!AC60,((Calculator!AC60/Calculator!AD60)*Calculator!AC60)))),"")))))))*SQRT(2),2))</f>
        <v>16.7</v>
      </c>
      <c r="D52" s="12">
        <f t="shared" si="0"/>
        <v>2000</v>
      </c>
    </row>
    <row r="53" spans="1:4" x14ac:dyDescent="0.25">
      <c r="A53" s="12">
        <v>48</v>
      </c>
      <c r="B53" s="12">
        <f>IF(AND(OR(Calculator!$C$7="Z",Calculator!$C$7="C"),Calculator!$C$8="C"),IF(AND(Calculator!B61=0,Calculator!B60=22),"EndData",IF(Calculator!B61=0,"",Calculator!C61)),IF(AND(OR(Calculator!$C$7="Z",Calculator!$C$7="C"),Calculator!$C$8="N"),IF(AND(Calculator!G61=0,Calculator!G60=51),"EndData",IF(Calculator!G61=0,"",Calculator!H61)),IF(AND(OR(Calculator!$C$7="Z",Calculator!$C$7="C"),Calculator!$C$8="W"),IF(AND(Calculator!L61=0,Calculator!L60=61),"EndData",IF(Calculator!L61=0,"",Calculator!M61)),IF(AND(Calculator!$C$7="A",Calculator!$C$8="C"),IF(AND(Calculator!Q61=0,Calculator!Q60=3),"EndData",IF(Calculator!Q61=0,"",Calculator!R61)),IF(AND(Calculator!$C$7="A",Calculator!$C$8="N"),IF(AND(Calculator!V61=0,Calculator!V60=10),"EndData",IF(Calculator!V61=0,"",Calculator!W61)),IF(AND(Calculator!$C$7="A",Calculator!$C$8="W"),IF(AND(Calculator!AA61=0,Calculator!AA60=12),"EndData",IF(Calculator!AA61=0,"",Calculator!AB61)),""))))))</f>
        <v>12679.1</v>
      </c>
      <c r="C53" s="12">
        <f>IF(IF(AND(OR(Calculator!$C$7="Z",Calculator!$C$7="C"),Calculator!$C$8="C"),IF(AND(Calculator!B61=0,Calculator!B60=22),"",IF(Calculator!B61=0,"",Calculator!D61)),IF(AND(OR(Calculator!$C$7="Z",Calculator!$C$7="C"),Calculator!$C$8="N"),IF(AND(Calculator!G61=0,Calculator!G60=51),"",IF(Calculator!G61=0,"",Calculator!I61)),IF(AND(OR(Calculator!$C$7="Z",Calculator!$C$7="C"),Calculator!$C$8="W"),IF(AND(Calculator!L61=0,Calculator!L60=61),"",IF(Calculator!L61=0,"",Calculator!N61)),IF(AND(Calculator!$C$7="A",Calculator!$C$8="C"),IF(AND(Calculator!Q61=0,Calculator!Q60=3),"",IF(Calculator!Q61=0,"",Calculator!S61)),IF(AND(Calculator!$C$7="A",Calculator!$C$8="N"),IF(AND(Calculator!V61=0,Calculator!V60=10),"",IF(Calculator!V61=0,"",Calculator!X61)),IF(AND(Calculator!$C$7="A",Calculator!$C$8="W"),IF(AND(Calculator!AA61=0,Calculator!AA60=12),"",IF(Calculator!AA61=0,"",Calculator!AC61)),""))))))="","",ROUND((IF(AND(OR(Calculator!$C$7="Z",Calculator!$C$7="C"),Calculator!$C$8="C"),IF(AND(Calculator!B61=0,Calculator!B60=22),"",IF(Calculator!B61=0,"",IF(Calculator!E61="",Calculator!D61,((Calculator!D61/Calculator!E61)*Calculator!D61)))),IF(AND(OR(Calculator!$C$7="Z",Calculator!$C$7="C"),Calculator!$C$8="N"),IF(AND(Calculator!G61=0,Calculator!G60=51),"",IF(Calculator!G61=0,"",IF(Calculator!J61="",Calculator!I61,((Calculator!I61/Calculator!J61)*Calculator!I61)))),IF(AND(OR(Calculator!$C$7="Z",Calculator!$C$7="C"),Calculator!$C$8="W"),IF(AND(Calculator!L61=0,Calculator!L60=61),"",IF(Calculator!L61=0,"",IF(Calculator!O61="",Calculator!N61,((Calculator!N61/Calculator!O61)*Calculator!N61)))),IF(AND(Calculator!$C$7="A",Calculator!$C$8="C"),IF(AND(Calculator!Q61=0,Calculator!Q60=3),"",IF(Calculator!Q61=0,"",IF(Calculator!T61="",Calculator!S61,((Calculator!S61/Calculator!T61)*Calculator!S61)))),IF(AND(Calculator!$C$7="A",Calculator!$C$8="N"),IF(AND(Calculator!V61=0,Calculator!V60=10),"",IF(Calculator!V61=0,"",IF(Calculator!Y61="",Calculator!X61,((Calculator!X61/Calculator!Y61)*Calculator!X61)))),IF(AND(Calculator!$C$7="A",Calculator!$C$8="W"),IF(AND(Calculator!AA61=0,Calculator!AA60=12),"",IF(Calculator!AA61=0,"",IF(Calculator!AD61="",Calculator!AC61,((Calculator!AC61/Calculator!AD61)*Calculator!AC61)))),"")))))))*SQRT(2),2))</f>
        <v>15.56</v>
      </c>
      <c r="D53" s="12">
        <f t="shared" si="0"/>
        <v>2000</v>
      </c>
    </row>
    <row r="54" spans="1:4" x14ac:dyDescent="0.25">
      <c r="A54" s="12">
        <v>49</v>
      </c>
      <c r="B54" s="12">
        <f>IF(AND(OR(Calculator!$C$7="Z",Calculator!$C$7="C"),Calculator!$C$8="C"),IF(AND(Calculator!B62=0,Calculator!B61=22),"EndData",IF(Calculator!B62=0,"",Calculator!C62)),IF(AND(OR(Calculator!$C$7="Z",Calculator!$C$7="C"),Calculator!$C$8="N"),IF(AND(Calculator!G62=0,Calculator!G61=51),"EndData",IF(Calculator!G62=0,"",Calculator!H62)),IF(AND(OR(Calculator!$C$7="Z",Calculator!$C$7="C"),Calculator!$C$8="W"),IF(AND(Calculator!L62=0,Calculator!L61=61),"EndData",IF(Calculator!L62=0,"",Calculator!M62)),IF(AND(Calculator!$C$7="A",Calculator!$C$8="C"),IF(AND(Calculator!Q62=0,Calculator!Q61=3),"EndData",IF(Calculator!Q62=0,"",Calculator!R62)),IF(AND(Calculator!$C$7="A",Calculator!$C$8="N"),IF(AND(Calculator!V62=0,Calculator!V61=10),"EndData",IF(Calculator!V62=0,"",Calculator!W62)),IF(AND(Calculator!$C$7="A",Calculator!$C$8="W"),IF(AND(Calculator!AA62=0,Calculator!AA61=12),"EndData",IF(Calculator!AA62=0,"",Calculator!AB62)),""))))))</f>
        <v>13690.6</v>
      </c>
      <c r="C54" s="12">
        <f>IF(IF(AND(OR(Calculator!$C$7="Z",Calculator!$C$7="C"),Calculator!$C$8="C"),IF(AND(Calculator!B62=0,Calculator!B61=22),"",IF(Calculator!B62=0,"",Calculator!D62)),IF(AND(OR(Calculator!$C$7="Z",Calculator!$C$7="C"),Calculator!$C$8="N"),IF(AND(Calculator!G62=0,Calculator!G61=51),"",IF(Calculator!G62=0,"",Calculator!I62)),IF(AND(OR(Calculator!$C$7="Z",Calculator!$C$7="C"),Calculator!$C$8="W"),IF(AND(Calculator!L62=0,Calculator!L61=61),"",IF(Calculator!L62=0,"",Calculator!N62)),IF(AND(Calculator!$C$7="A",Calculator!$C$8="C"),IF(AND(Calculator!Q62=0,Calculator!Q61=3),"",IF(Calculator!Q62=0,"",Calculator!S62)),IF(AND(Calculator!$C$7="A",Calculator!$C$8="N"),IF(AND(Calculator!V62=0,Calculator!V61=10),"",IF(Calculator!V62=0,"",Calculator!X62)),IF(AND(Calculator!$C$7="A",Calculator!$C$8="W"),IF(AND(Calculator!AA62=0,Calculator!AA61=12),"",IF(Calculator!AA62=0,"",Calculator!AC62)),""))))))="","",ROUND((IF(AND(OR(Calculator!$C$7="Z",Calculator!$C$7="C"),Calculator!$C$8="C"),IF(AND(Calculator!B62=0,Calculator!B61=22),"",IF(Calculator!B62=0,"",IF(Calculator!E62="",Calculator!D62,((Calculator!D62/Calculator!E62)*Calculator!D62)))),IF(AND(OR(Calculator!$C$7="Z",Calculator!$C$7="C"),Calculator!$C$8="N"),IF(AND(Calculator!G62=0,Calculator!G61=51),"",IF(Calculator!G62=0,"",IF(Calculator!J62="",Calculator!I62,((Calculator!I62/Calculator!J62)*Calculator!I62)))),IF(AND(OR(Calculator!$C$7="Z",Calculator!$C$7="C"),Calculator!$C$8="W"),IF(AND(Calculator!L62=0,Calculator!L61=61),"",IF(Calculator!L62=0,"",IF(Calculator!O62="",Calculator!N62,((Calculator!N62/Calculator!O62)*Calculator!N62)))),IF(AND(Calculator!$C$7="A",Calculator!$C$8="C"),IF(AND(Calculator!Q62=0,Calculator!Q61=3),"",IF(Calculator!Q62=0,"",IF(Calculator!T62="",Calculator!S62,((Calculator!S62/Calculator!T62)*Calculator!S62)))),IF(AND(Calculator!$C$7="A",Calculator!$C$8="N"),IF(AND(Calculator!V62=0,Calculator!V61=10),"",IF(Calculator!V62=0,"",IF(Calculator!Y62="",Calculator!X62,((Calculator!X62/Calculator!Y62)*Calculator!X62)))),IF(AND(Calculator!$C$7="A",Calculator!$C$8="W"),IF(AND(Calculator!AA62=0,Calculator!AA61=12),"",IF(Calculator!AA62=0,"",IF(Calculator!AD62="",Calculator!AC62,((Calculator!AC62/Calculator!AD62)*Calculator!AC62)))),"")))))))*SQRT(2),2))</f>
        <v>14.42</v>
      </c>
      <c r="D54" s="12">
        <f t="shared" si="0"/>
        <v>2000</v>
      </c>
    </row>
    <row r="55" spans="1:4" x14ac:dyDescent="0.25">
      <c r="A55" s="12">
        <v>50</v>
      </c>
      <c r="B55" s="12">
        <f>IF(AND(OR(Calculator!$C$7="Z",Calculator!$C$7="C"),Calculator!$C$8="C"),IF(AND(Calculator!B63=0,Calculator!B62=22),"EndData",IF(Calculator!B63=0,"",Calculator!C63)),IF(AND(OR(Calculator!$C$7="Z",Calculator!$C$7="C"),Calculator!$C$8="N"),IF(AND(Calculator!G63=0,Calculator!G62=51),"EndData",IF(Calculator!G63=0,"",Calculator!H63)),IF(AND(OR(Calculator!$C$7="Z",Calculator!$C$7="C"),Calculator!$C$8="W"),IF(AND(Calculator!L63=0,Calculator!L62=61),"EndData",IF(Calculator!L63=0,"",Calculator!M63)),IF(AND(Calculator!$C$7="A",Calculator!$C$8="C"),IF(AND(Calculator!Q63=0,Calculator!Q62=3),"EndData",IF(Calculator!Q63=0,"",Calculator!R63)),IF(AND(Calculator!$C$7="A",Calculator!$C$8="N"),IF(AND(Calculator!V63=0,Calculator!V62=10),"EndData",IF(Calculator!V63=0,"",Calculator!W63)),IF(AND(Calculator!$C$7="A",Calculator!$C$8="W"),IF(AND(Calculator!AA63=0,Calculator!AA62=12),"EndData",IF(Calculator!AA63=0,"",Calculator!AB63)),""))))))</f>
        <v>14782.8</v>
      </c>
      <c r="C55" s="12">
        <f>IF(IF(AND(OR(Calculator!$C$7="Z",Calculator!$C$7="C"),Calculator!$C$8="C"),IF(AND(Calculator!B63=0,Calculator!B62=22),"",IF(Calculator!B63=0,"",Calculator!D63)),IF(AND(OR(Calculator!$C$7="Z",Calculator!$C$7="C"),Calculator!$C$8="N"),IF(AND(Calculator!G63=0,Calculator!G62=51),"",IF(Calculator!G63=0,"",Calculator!I63)),IF(AND(OR(Calculator!$C$7="Z",Calculator!$C$7="C"),Calculator!$C$8="W"),IF(AND(Calculator!L63=0,Calculator!L62=61),"",IF(Calculator!L63=0,"",Calculator!N63)),IF(AND(Calculator!$C$7="A",Calculator!$C$8="C"),IF(AND(Calculator!Q63=0,Calculator!Q62=3),"",IF(Calculator!Q63=0,"",Calculator!S63)),IF(AND(Calculator!$C$7="A",Calculator!$C$8="N"),IF(AND(Calculator!V63=0,Calculator!V62=10),"",IF(Calculator!V63=0,"",Calculator!X63)),IF(AND(Calculator!$C$7="A",Calculator!$C$8="W"),IF(AND(Calculator!AA63=0,Calculator!AA62=12),"",IF(Calculator!AA63=0,"",Calculator!AC63)),""))))))="","",ROUND((IF(AND(OR(Calculator!$C$7="Z",Calculator!$C$7="C"),Calculator!$C$8="C"),IF(AND(Calculator!B63=0,Calculator!B62=22),"",IF(Calculator!B63=0,"",IF(Calculator!E63="",Calculator!D63,((Calculator!D63/Calculator!E63)*Calculator!D63)))),IF(AND(OR(Calculator!$C$7="Z",Calculator!$C$7="C"),Calculator!$C$8="N"),IF(AND(Calculator!G63=0,Calculator!G62=51),"",IF(Calculator!G63=0,"",IF(Calculator!J63="",Calculator!I63,((Calculator!I63/Calculator!J63)*Calculator!I63)))),IF(AND(OR(Calculator!$C$7="Z",Calculator!$C$7="C"),Calculator!$C$8="W"),IF(AND(Calculator!L63=0,Calculator!L62=61),"",IF(Calculator!L63=0,"",IF(Calculator!O63="",Calculator!N63,((Calculator!N63/Calculator!O63)*Calculator!N63)))),IF(AND(Calculator!$C$7="A",Calculator!$C$8="C"),IF(AND(Calculator!Q63=0,Calculator!Q62=3),"",IF(Calculator!Q63=0,"",IF(Calculator!T63="",Calculator!S63,((Calculator!S63/Calculator!T63)*Calculator!S63)))),IF(AND(Calculator!$C$7="A",Calculator!$C$8="N"),IF(AND(Calculator!V63=0,Calculator!V62=10),"",IF(Calculator!V63=0,"",IF(Calculator!Y63="",Calculator!X63,((Calculator!X63/Calculator!Y63)*Calculator!X63)))),IF(AND(Calculator!$C$7="A",Calculator!$C$8="W"),IF(AND(Calculator!AA63=0,Calculator!AA62=12),"",IF(Calculator!AA63=0,"",IF(Calculator!AD63="",Calculator!AC63,((Calculator!AC63/Calculator!AD63)*Calculator!AC63)))),"")))))))*SQRT(2),2))</f>
        <v>13.28</v>
      </c>
      <c r="D55" s="12">
        <f t="shared" si="0"/>
        <v>2000</v>
      </c>
    </row>
    <row r="56" spans="1:4" x14ac:dyDescent="0.25">
      <c r="A56" s="12">
        <v>51</v>
      </c>
      <c r="B56" s="12">
        <f>IF(AND(OR(Calculator!$C$7="Z",Calculator!$C$7="C"),Calculator!$C$8="C"),IF(AND(Calculator!B64=0,Calculator!B63=22),"EndData",IF(Calculator!B64=0,"",Calculator!C64)),IF(AND(OR(Calculator!$C$7="Z",Calculator!$C$7="C"),Calculator!$C$8="N"),IF(AND(Calculator!G64=0,Calculator!G63=51),"EndData",IF(Calculator!G64=0,"",Calculator!H64)),IF(AND(OR(Calculator!$C$7="Z",Calculator!$C$7="C"),Calculator!$C$8="W"),IF(AND(Calculator!L64=0,Calculator!L63=61),"EndData",IF(Calculator!L64=0,"",Calculator!M64)),IF(AND(Calculator!$C$7="A",Calculator!$C$8="C"),IF(AND(Calculator!Q64=0,Calculator!Q63=3),"EndData",IF(Calculator!Q64=0,"",Calculator!R64)),IF(AND(Calculator!$C$7="A",Calculator!$C$8="N"),IF(AND(Calculator!V64=0,Calculator!V63=10),"EndData",IF(Calculator!V64=0,"",Calculator!W64)),IF(AND(Calculator!$C$7="A",Calculator!$C$8="W"),IF(AND(Calculator!AA64=0,Calculator!AA63=12),"EndData",IF(Calculator!AA64=0,"",Calculator!AB64)),""))))))</f>
        <v>15962.1</v>
      </c>
      <c r="C56" s="12">
        <f>IF(IF(AND(OR(Calculator!$C$7="Z",Calculator!$C$7="C"),Calculator!$C$8="C"),IF(AND(Calculator!B64=0,Calculator!B63=22),"",IF(Calculator!B64=0,"",Calculator!D64)),IF(AND(OR(Calculator!$C$7="Z",Calculator!$C$7="C"),Calculator!$C$8="N"),IF(AND(Calculator!G64=0,Calculator!G63=51),"",IF(Calculator!G64=0,"",Calculator!I64)),IF(AND(OR(Calculator!$C$7="Z",Calculator!$C$7="C"),Calculator!$C$8="W"),IF(AND(Calculator!L64=0,Calculator!L63=61),"",IF(Calculator!L64=0,"",Calculator!N64)),IF(AND(Calculator!$C$7="A",Calculator!$C$8="C"),IF(AND(Calculator!Q64=0,Calculator!Q63=3),"",IF(Calculator!Q64=0,"",Calculator!S64)),IF(AND(Calculator!$C$7="A",Calculator!$C$8="N"),IF(AND(Calculator!V64=0,Calculator!V63=10),"",IF(Calculator!V64=0,"",Calculator!X64)),IF(AND(Calculator!$C$7="A",Calculator!$C$8="W"),IF(AND(Calculator!AA64=0,Calculator!AA63=12),"",IF(Calculator!AA64=0,"",Calculator!AC64)),""))))))="","",ROUND((IF(AND(OR(Calculator!$C$7="Z",Calculator!$C$7="C"),Calculator!$C$8="C"),IF(AND(Calculator!B64=0,Calculator!B63=22),"",IF(Calculator!B64=0,"",IF(Calculator!E64="",Calculator!D64,((Calculator!D64/Calculator!E64)*Calculator!D64)))),IF(AND(OR(Calculator!$C$7="Z",Calculator!$C$7="C"),Calculator!$C$8="N"),IF(AND(Calculator!G64=0,Calculator!G63=51),"",IF(Calculator!G64=0,"",IF(Calculator!J64="",Calculator!I64,((Calculator!I64/Calculator!J64)*Calculator!I64)))),IF(AND(OR(Calculator!$C$7="Z",Calculator!$C$7="C"),Calculator!$C$8="W"),IF(AND(Calculator!L64=0,Calculator!L63=61),"",IF(Calculator!L64=0,"",IF(Calculator!O64="",Calculator!N64,((Calculator!N64/Calculator!O64)*Calculator!N64)))),IF(AND(Calculator!$C$7="A",Calculator!$C$8="C"),IF(AND(Calculator!Q64=0,Calculator!Q63=3),"",IF(Calculator!Q64=0,"",IF(Calculator!T64="",Calculator!S64,((Calculator!S64/Calculator!T64)*Calculator!S64)))),IF(AND(Calculator!$C$7="A",Calculator!$C$8="N"),IF(AND(Calculator!V64=0,Calculator!V63=10),"",IF(Calculator!V64=0,"",IF(Calculator!Y64="",Calculator!X64,((Calculator!X64/Calculator!Y64)*Calculator!X64)))),IF(AND(Calculator!$C$7="A",Calculator!$C$8="W"),IF(AND(Calculator!AA64=0,Calculator!AA63=12),"",IF(Calculator!AA64=0,"",IF(Calculator!AD64="",Calculator!AC64,((Calculator!AC64/Calculator!AD64)*Calculator!AC64)))),"")))))))*SQRT(2),2))</f>
        <v>12.15</v>
      </c>
      <c r="D56" s="12">
        <f t="shared" si="0"/>
        <v>2000</v>
      </c>
    </row>
    <row r="57" spans="1:4" x14ac:dyDescent="0.25">
      <c r="A57" s="12">
        <v>52</v>
      </c>
      <c r="B57" s="12">
        <f>IF(AND(OR(Calculator!$C$7="Z",Calculator!$C$7="C"),Calculator!$C$8="C"),IF(AND(Calculator!B65=0,Calculator!B64=22),"EndData",IF(Calculator!B65=0,"",Calculator!C65)),IF(AND(OR(Calculator!$C$7="Z",Calculator!$C$7="C"),Calculator!$C$8="N"),IF(AND(Calculator!G65=0,Calculator!G64=51),"EndData",IF(Calculator!G65=0,"",Calculator!H65)),IF(AND(OR(Calculator!$C$7="Z",Calculator!$C$7="C"),Calculator!$C$8="W"),IF(AND(Calculator!L65=0,Calculator!L64=61),"EndData",IF(Calculator!L65=0,"",Calculator!M65)),IF(AND(Calculator!$C$7="A",Calculator!$C$8="C"),IF(AND(Calculator!Q65=0,Calculator!Q64=3),"EndData",IF(Calculator!Q65=0,"",Calculator!R65)),IF(AND(Calculator!$C$7="A",Calculator!$C$8="N"),IF(AND(Calculator!V65=0,Calculator!V64=10),"EndData",IF(Calculator!V65=0,"",Calculator!W65)),IF(AND(Calculator!$C$7="A",Calculator!$C$8="W"),IF(AND(Calculator!AA65=0,Calculator!AA64=12),"EndData",IF(Calculator!AA65=0,"",Calculator!AB65)),""))))))</f>
        <v>17235.5</v>
      </c>
      <c r="C57" s="12">
        <f>IF(IF(AND(OR(Calculator!$C$7="Z",Calculator!$C$7="C"),Calculator!$C$8="C"),IF(AND(Calculator!B65=0,Calculator!B64=22),"",IF(Calculator!B65=0,"",Calculator!D65)),IF(AND(OR(Calculator!$C$7="Z",Calculator!$C$7="C"),Calculator!$C$8="N"),IF(AND(Calculator!G65=0,Calculator!G64=51),"",IF(Calculator!G65=0,"",Calculator!I65)),IF(AND(OR(Calculator!$C$7="Z",Calculator!$C$7="C"),Calculator!$C$8="W"),IF(AND(Calculator!L65=0,Calculator!L64=61),"",IF(Calculator!L65=0,"",Calculator!N65)),IF(AND(Calculator!$C$7="A",Calculator!$C$8="C"),IF(AND(Calculator!Q65=0,Calculator!Q64=3),"",IF(Calculator!Q65=0,"",Calculator!S65)),IF(AND(Calculator!$C$7="A",Calculator!$C$8="N"),IF(AND(Calculator!V65=0,Calculator!V64=10),"",IF(Calculator!V65=0,"",Calculator!X65)),IF(AND(Calculator!$C$7="A",Calculator!$C$8="W"),IF(AND(Calculator!AA65=0,Calculator!AA64=12),"",IF(Calculator!AA65=0,"",Calculator!AC65)),""))))))="","",ROUND((IF(AND(OR(Calculator!$C$7="Z",Calculator!$C$7="C"),Calculator!$C$8="C"),IF(AND(Calculator!B65=0,Calculator!B64=22),"",IF(Calculator!B65=0,"",IF(Calculator!E65="",Calculator!D65,((Calculator!D65/Calculator!E65)*Calculator!D65)))),IF(AND(OR(Calculator!$C$7="Z",Calculator!$C$7="C"),Calculator!$C$8="N"),IF(AND(Calculator!G65=0,Calculator!G64=51),"",IF(Calculator!G65=0,"",IF(Calculator!J65="",Calculator!I65,((Calculator!I65/Calculator!J65)*Calculator!I65)))),IF(AND(OR(Calculator!$C$7="Z",Calculator!$C$7="C"),Calculator!$C$8="W"),IF(AND(Calculator!L65=0,Calculator!L64=61),"",IF(Calculator!L65=0,"",IF(Calculator!O65="",Calculator!N65,((Calculator!N65/Calculator!O65)*Calculator!N65)))),IF(AND(Calculator!$C$7="A",Calculator!$C$8="C"),IF(AND(Calculator!Q65=0,Calculator!Q64=3),"",IF(Calculator!Q65=0,"",IF(Calculator!T65="",Calculator!S65,((Calculator!S65/Calculator!T65)*Calculator!S65)))),IF(AND(Calculator!$C$7="A",Calculator!$C$8="N"),IF(AND(Calculator!V65=0,Calculator!V64=10),"",IF(Calculator!V65=0,"",IF(Calculator!Y65="",Calculator!X65,((Calculator!X65/Calculator!Y65)*Calculator!X65)))),IF(AND(Calculator!$C$7="A",Calculator!$C$8="W"),IF(AND(Calculator!AA65=0,Calculator!AA64=12),"",IF(Calculator!AA65=0,"",IF(Calculator!AD65="",Calculator!AC65,((Calculator!AC65/Calculator!AD65)*Calculator!AC65)))),"")))))))*SQRT(2),2))</f>
        <v>11</v>
      </c>
      <c r="D57" s="12">
        <f t="shared" si="0"/>
        <v>2000</v>
      </c>
    </row>
    <row r="58" spans="1:4" x14ac:dyDescent="0.25">
      <c r="A58" s="12">
        <v>53</v>
      </c>
      <c r="B58" s="12">
        <f>IF(AND(OR(Calculator!$C$7="Z",Calculator!$C$7="C"),Calculator!$C$8="C"),IF(AND(Calculator!B66=0,Calculator!B65=22),"EndData",IF(Calculator!B66=0,"",Calculator!C66)),IF(AND(OR(Calculator!$C$7="Z",Calculator!$C$7="C"),Calculator!$C$8="N"),IF(AND(Calculator!G66=0,Calculator!G65=51),"EndData",IF(Calculator!G66=0,"",Calculator!H66)),IF(AND(OR(Calculator!$C$7="Z",Calculator!$C$7="C"),Calculator!$C$8="W"),IF(AND(Calculator!L66=0,Calculator!L65=61),"EndData",IF(Calculator!L66=0,"",Calculator!M66)),IF(AND(Calculator!$C$7="A",Calculator!$C$8="C"),IF(AND(Calculator!Q66=0,Calculator!Q65=3),"EndData",IF(Calculator!Q66=0,"",Calculator!R66)),IF(AND(Calculator!$C$7="A",Calculator!$C$8="N"),IF(AND(Calculator!V66=0,Calculator!V65=10),"EndData",IF(Calculator!V66=0,"",Calculator!W66)),IF(AND(Calculator!$C$7="A",Calculator!$C$8="W"),IF(AND(Calculator!AA66=0,Calculator!AA65=12),"EndData",IF(Calculator!AA66=0,"",Calculator!AB66)),""))))))</f>
        <v>18610.400000000001</v>
      </c>
      <c r="C58" s="12">
        <f>IF(IF(AND(OR(Calculator!$C$7="Z",Calculator!$C$7="C"),Calculator!$C$8="C"),IF(AND(Calculator!B66=0,Calculator!B65=22),"",IF(Calculator!B66=0,"",Calculator!D66)),IF(AND(OR(Calculator!$C$7="Z",Calculator!$C$7="C"),Calculator!$C$8="N"),IF(AND(Calculator!G66=0,Calculator!G65=51),"",IF(Calculator!G66=0,"",Calculator!I66)),IF(AND(OR(Calculator!$C$7="Z",Calculator!$C$7="C"),Calculator!$C$8="W"),IF(AND(Calculator!L66=0,Calculator!L65=61),"",IF(Calculator!L66=0,"",Calculator!N66)),IF(AND(Calculator!$C$7="A",Calculator!$C$8="C"),IF(AND(Calculator!Q66=0,Calculator!Q65=3),"",IF(Calculator!Q66=0,"",Calculator!S66)),IF(AND(Calculator!$C$7="A",Calculator!$C$8="N"),IF(AND(Calculator!V66=0,Calculator!V65=10),"",IF(Calculator!V66=0,"",Calculator!X66)),IF(AND(Calculator!$C$7="A",Calculator!$C$8="W"),IF(AND(Calculator!AA66=0,Calculator!AA65=12),"",IF(Calculator!AA66=0,"",Calculator!AC66)),""))))))="","",ROUND((IF(AND(OR(Calculator!$C$7="Z",Calculator!$C$7="C"),Calculator!$C$8="C"),IF(AND(Calculator!B66=0,Calculator!B65=22),"",IF(Calculator!B66=0,"",IF(Calculator!E66="",Calculator!D66,((Calculator!D66/Calculator!E66)*Calculator!D66)))),IF(AND(OR(Calculator!$C$7="Z",Calculator!$C$7="C"),Calculator!$C$8="N"),IF(AND(Calculator!G66=0,Calculator!G65=51),"",IF(Calculator!G66=0,"",IF(Calculator!J66="",Calculator!I66,((Calculator!I66/Calculator!J66)*Calculator!I66)))),IF(AND(OR(Calculator!$C$7="Z",Calculator!$C$7="C"),Calculator!$C$8="W"),IF(AND(Calculator!L66=0,Calculator!L65=61),"",IF(Calculator!L66=0,"",IF(Calculator!O66="",Calculator!N66,((Calculator!N66/Calculator!O66)*Calculator!N66)))),IF(AND(Calculator!$C$7="A",Calculator!$C$8="C"),IF(AND(Calculator!Q66=0,Calculator!Q65=3),"",IF(Calculator!Q66=0,"",IF(Calculator!T66="",Calculator!S66,((Calculator!S66/Calculator!T66)*Calculator!S66)))),IF(AND(Calculator!$C$7="A",Calculator!$C$8="N"),IF(AND(Calculator!V66=0,Calculator!V65=10),"",IF(Calculator!V66=0,"",IF(Calculator!Y66="",Calculator!X66,((Calculator!X66/Calculator!Y66)*Calculator!X66)))),IF(AND(Calculator!$C$7="A",Calculator!$C$8="W"),IF(AND(Calculator!AA66=0,Calculator!AA65=12),"",IF(Calculator!AA66=0,"",IF(Calculator!AD66="",Calculator!AC66,((Calculator!AC66/Calculator!AD66)*Calculator!AC66)))),"")))))))*SQRT(2),2))</f>
        <v>9.86</v>
      </c>
      <c r="D58" s="12">
        <f t="shared" si="0"/>
        <v>2000</v>
      </c>
    </row>
    <row r="59" spans="1:4" x14ac:dyDescent="0.25">
      <c r="A59" s="12">
        <v>54</v>
      </c>
      <c r="B59" s="12">
        <f>IF(AND(OR(Calculator!$C$7="Z",Calculator!$C$7="C"),Calculator!$C$8="C"),IF(AND(Calculator!B67=0,Calculator!B66=22),"EndData",IF(Calculator!B67=0,"",Calculator!C67)),IF(AND(OR(Calculator!$C$7="Z",Calculator!$C$7="C"),Calculator!$C$8="N"),IF(AND(Calculator!G67=0,Calculator!G66=51),"EndData",IF(Calculator!G67=0,"",Calculator!H67)),IF(AND(OR(Calculator!$C$7="Z",Calculator!$C$7="C"),Calculator!$C$8="W"),IF(AND(Calculator!L67=0,Calculator!L66=61),"EndData",IF(Calculator!L67=0,"",Calculator!M67)),IF(AND(Calculator!$C$7="A",Calculator!$C$8="C"),IF(AND(Calculator!Q67=0,Calculator!Q66=3),"EndData",IF(Calculator!Q67=0,"",Calculator!R67)),IF(AND(Calculator!$C$7="A",Calculator!$C$8="N"),IF(AND(Calculator!V67=0,Calculator!V66=10),"EndData",IF(Calculator!V67=0,"",Calculator!W67)),IF(AND(Calculator!$C$7="A",Calculator!$C$8="W"),IF(AND(Calculator!AA67=0,Calculator!AA66=12),"EndData",IF(Calculator!AA67=0,"",Calculator!AB67)),""))))))</f>
        <v>20095.099999999999</v>
      </c>
      <c r="C59" s="12">
        <f>IF(IF(AND(OR(Calculator!$C$7="Z",Calculator!$C$7="C"),Calculator!$C$8="C"),IF(AND(Calculator!B67=0,Calculator!B66=22),"",IF(Calculator!B67=0,"",Calculator!D67)),IF(AND(OR(Calculator!$C$7="Z",Calculator!$C$7="C"),Calculator!$C$8="N"),IF(AND(Calculator!G67=0,Calculator!G66=51),"",IF(Calculator!G67=0,"",Calculator!I67)),IF(AND(OR(Calculator!$C$7="Z",Calculator!$C$7="C"),Calculator!$C$8="W"),IF(AND(Calculator!L67=0,Calculator!L66=61),"",IF(Calculator!L67=0,"",Calculator!N67)),IF(AND(Calculator!$C$7="A",Calculator!$C$8="C"),IF(AND(Calculator!Q67=0,Calculator!Q66=3),"",IF(Calculator!Q67=0,"",Calculator!S67)),IF(AND(Calculator!$C$7="A",Calculator!$C$8="N"),IF(AND(Calculator!V67=0,Calculator!V66=10),"",IF(Calculator!V67=0,"",Calculator!X67)),IF(AND(Calculator!$C$7="A",Calculator!$C$8="W"),IF(AND(Calculator!AA67=0,Calculator!AA66=12),"",IF(Calculator!AA67=0,"",Calculator!AC67)),""))))))="","",ROUND((IF(AND(OR(Calculator!$C$7="Z",Calculator!$C$7="C"),Calculator!$C$8="C"),IF(AND(Calculator!B67=0,Calculator!B66=22),"",IF(Calculator!B67=0,"",IF(Calculator!E67="",Calculator!D67,((Calculator!D67/Calculator!E67)*Calculator!D67)))),IF(AND(OR(Calculator!$C$7="Z",Calculator!$C$7="C"),Calculator!$C$8="N"),IF(AND(Calculator!G67=0,Calculator!G66=51),"",IF(Calculator!G67=0,"",IF(Calculator!J67="",Calculator!I67,((Calculator!I67/Calculator!J67)*Calculator!I67)))),IF(AND(OR(Calculator!$C$7="Z",Calculator!$C$7="C"),Calculator!$C$8="W"),IF(AND(Calculator!L67=0,Calculator!L66=61),"",IF(Calculator!L67=0,"",IF(Calculator!O67="",Calculator!N67,((Calculator!N67/Calculator!O67)*Calculator!N67)))),IF(AND(Calculator!$C$7="A",Calculator!$C$8="C"),IF(AND(Calculator!Q67=0,Calculator!Q66=3),"",IF(Calculator!Q67=0,"",IF(Calculator!T67="",Calculator!S67,((Calculator!S67/Calculator!T67)*Calculator!S67)))),IF(AND(Calculator!$C$7="A",Calculator!$C$8="N"),IF(AND(Calculator!V67=0,Calculator!V66=10),"",IF(Calculator!V67=0,"",IF(Calculator!Y67="",Calculator!X67,((Calculator!X67/Calculator!Y67)*Calculator!X67)))),IF(AND(Calculator!$C$7="A",Calculator!$C$8="W"),IF(AND(Calculator!AA67=0,Calculator!AA66=12),"",IF(Calculator!AA67=0,"",IF(Calculator!AD67="",Calculator!AC67,((Calculator!AC67/Calculator!AD67)*Calculator!AC67)))),"")))))))*SQRT(2),2))</f>
        <v>8.73</v>
      </c>
      <c r="D59" s="12">
        <f t="shared" si="0"/>
        <v>2000</v>
      </c>
    </row>
    <row r="60" spans="1:4" x14ac:dyDescent="0.25">
      <c r="A60" s="12">
        <v>55</v>
      </c>
      <c r="B60" s="12">
        <f>IF(AND(OR(Calculator!$C$7="Z",Calculator!$C$7="C"),Calculator!$C$8="C"),IF(AND(Calculator!B68=0,Calculator!B67=22),"EndData",IF(Calculator!B68=0,"",Calculator!C68)),IF(AND(OR(Calculator!$C$7="Z",Calculator!$C$7="C"),Calculator!$C$8="N"),IF(AND(Calculator!G68=0,Calculator!G67=51),"EndData",IF(Calculator!G68=0,"",Calculator!H68)),IF(AND(OR(Calculator!$C$7="Z",Calculator!$C$7="C"),Calculator!$C$8="W"),IF(AND(Calculator!L68=0,Calculator!L67=61),"EndData",IF(Calculator!L68=0,"",Calculator!M68)),IF(AND(Calculator!$C$7="A",Calculator!$C$8="C"),IF(AND(Calculator!Q68=0,Calculator!Q67=3),"EndData",IF(Calculator!Q68=0,"",Calculator!R68)),IF(AND(Calculator!$C$7="A",Calculator!$C$8="N"),IF(AND(Calculator!V68=0,Calculator!V67=10),"EndData",IF(Calculator!V68=0,"",Calculator!W68)),IF(AND(Calculator!$C$7="A",Calculator!$C$8="W"),IF(AND(Calculator!AA68=0,Calculator!AA67=12),"EndData",IF(Calculator!AA68=0,"",Calculator!AB68)),""))))))</f>
        <v>21698.2</v>
      </c>
      <c r="C60" s="12">
        <f>IF(IF(AND(OR(Calculator!$C$7="Z",Calculator!$C$7="C"),Calculator!$C$8="C"),IF(AND(Calculator!B68=0,Calculator!B67=22),"",IF(Calculator!B68=0,"",Calculator!D68)),IF(AND(OR(Calculator!$C$7="Z",Calculator!$C$7="C"),Calculator!$C$8="N"),IF(AND(Calculator!G68=0,Calculator!G67=51),"",IF(Calculator!G68=0,"",Calculator!I68)),IF(AND(OR(Calculator!$C$7="Z",Calculator!$C$7="C"),Calculator!$C$8="W"),IF(AND(Calculator!L68=0,Calculator!L67=61),"",IF(Calculator!L68=0,"",Calculator!N68)),IF(AND(Calculator!$C$7="A",Calculator!$C$8="C"),IF(AND(Calculator!Q68=0,Calculator!Q67=3),"",IF(Calculator!Q68=0,"",Calculator!S68)),IF(AND(Calculator!$C$7="A",Calculator!$C$8="N"),IF(AND(Calculator!V68=0,Calculator!V67=10),"",IF(Calculator!V68=0,"",Calculator!X68)),IF(AND(Calculator!$C$7="A",Calculator!$C$8="W"),IF(AND(Calculator!AA68=0,Calculator!AA67=12),"",IF(Calculator!AA68=0,"",Calculator!AC68)),""))))))="","",ROUND((IF(AND(OR(Calculator!$C$7="Z",Calculator!$C$7="C"),Calculator!$C$8="C"),IF(AND(Calculator!B68=0,Calculator!B67=22),"",IF(Calculator!B68=0,"",IF(Calculator!E68="",Calculator!D68,((Calculator!D68/Calculator!E68)*Calculator!D68)))),IF(AND(OR(Calculator!$C$7="Z",Calculator!$C$7="C"),Calculator!$C$8="N"),IF(AND(Calculator!G68=0,Calculator!G67=51),"",IF(Calculator!G68=0,"",IF(Calculator!J68="",Calculator!I68,((Calculator!I68/Calculator!J68)*Calculator!I68)))),IF(AND(OR(Calculator!$C$7="Z",Calculator!$C$7="C"),Calculator!$C$8="W"),IF(AND(Calculator!L68=0,Calculator!L67=61),"",IF(Calculator!L68=0,"",IF(Calculator!O68="",Calculator!N68,((Calculator!N68/Calculator!O68)*Calculator!N68)))),IF(AND(Calculator!$C$7="A",Calculator!$C$8="C"),IF(AND(Calculator!Q68=0,Calculator!Q67=3),"",IF(Calculator!Q68=0,"",IF(Calculator!T68="",Calculator!S68,((Calculator!S68/Calculator!T68)*Calculator!S68)))),IF(AND(Calculator!$C$7="A",Calculator!$C$8="N"),IF(AND(Calculator!V68=0,Calculator!V67=10),"",IF(Calculator!V68=0,"",IF(Calculator!Y68="",Calculator!X68,((Calculator!X68/Calculator!Y68)*Calculator!X68)))),IF(AND(Calculator!$C$7="A",Calculator!$C$8="W"),IF(AND(Calculator!AA68=0,Calculator!AA67=12),"",IF(Calculator!AA68=0,"",IF(Calculator!AD68="",Calculator!AC68,((Calculator!AC68/Calculator!AD68)*Calculator!AC68)))),"")))))))*SQRT(2),2))</f>
        <v>7.58</v>
      </c>
      <c r="D60" s="12">
        <f t="shared" si="0"/>
        <v>2000</v>
      </c>
    </row>
    <row r="61" spans="1:4" x14ac:dyDescent="0.25">
      <c r="A61" s="12">
        <v>56</v>
      </c>
      <c r="B61" s="12">
        <f>IF(AND(OR(Calculator!$C$7="Z",Calculator!$C$7="C"),Calculator!$C$8="C"),IF(AND(Calculator!B69=0,Calculator!B68=22),"EndData",IF(Calculator!B69=0,"",Calculator!C69)),IF(AND(OR(Calculator!$C$7="Z",Calculator!$C$7="C"),Calculator!$C$8="N"),IF(AND(Calculator!G69=0,Calculator!G68=51),"EndData",IF(Calculator!G69=0,"",Calculator!H69)),IF(AND(OR(Calculator!$C$7="Z",Calculator!$C$7="C"),Calculator!$C$8="W"),IF(AND(Calculator!L69=0,Calculator!L68=61),"EndData",IF(Calculator!L69=0,"",Calculator!M69)),IF(AND(Calculator!$C$7="A",Calculator!$C$8="C"),IF(AND(Calculator!Q69=0,Calculator!Q68=3),"EndData",IF(Calculator!Q69=0,"",Calculator!R69)),IF(AND(Calculator!$C$7="A",Calculator!$C$8="N"),IF(AND(Calculator!V69=0,Calculator!V68=10),"EndData",IF(Calculator!V69=0,"",Calculator!W69)),IF(AND(Calculator!$C$7="A",Calculator!$C$8="W"),IF(AND(Calculator!AA69=0,Calculator!AA68=12),"EndData",IF(Calculator!AA69=0,"",Calculator!AB69)),""))))))</f>
        <v>23429.200000000001</v>
      </c>
      <c r="C61" s="12">
        <f>IF(IF(AND(OR(Calculator!$C$7="Z",Calculator!$C$7="C"),Calculator!$C$8="C"),IF(AND(Calculator!B69=0,Calculator!B68=22),"",IF(Calculator!B69=0,"",Calculator!D69)),IF(AND(OR(Calculator!$C$7="Z",Calculator!$C$7="C"),Calculator!$C$8="N"),IF(AND(Calculator!G69=0,Calculator!G68=51),"",IF(Calculator!G69=0,"",Calculator!I69)),IF(AND(OR(Calculator!$C$7="Z",Calculator!$C$7="C"),Calculator!$C$8="W"),IF(AND(Calculator!L69=0,Calculator!L68=61),"",IF(Calculator!L69=0,"",Calculator!N69)),IF(AND(Calculator!$C$7="A",Calculator!$C$8="C"),IF(AND(Calculator!Q69=0,Calculator!Q68=3),"",IF(Calculator!Q69=0,"",Calculator!S69)),IF(AND(Calculator!$C$7="A",Calculator!$C$8="N"),IF(AND(Calculator!V69=0,Calculator!V68=10),"",IF(Calculator!V69=0,"",Calculator!X69)),IF(AND(Calculator!$C$7="A",Calculator!$C$8="W"),IF(AND(Calculator!AA69=0,Calculator!AA68=12),"",IF(Calculator!AA69=0,"",Calculator!AC69)),""))))))="","",ROUND((IF(AND(OR(Calculator!$C$7="Z",Calculator!$C$7="C"),Calculator!$C$8="C"),IF(AND(Calculator!B69=0,Calculator!B68=22),"",IF(Calculator!B69=0,"",IF(Calculator!E69="",Calculator!D69,((Calculator!D69/Calculator!E69)*Calculator!D69)))),IF(AND(OR(Calculator!$C$7="Z",Calculator!$C$7="C"),Calculator!$C$8="N"),IF(AND(Calculator!G69=0,Calculator!G68=51),"",IF(Calculator!G69=0,"",IF(Calculator!J69="",Calculator!I69,((Calculator!I69/Calculator!J69)*Calculator!I69)))),IF(AND(OR(Calculator!$C$7="Z",Calculator!$C$7="C"),Calculator!$C$8="W"),IF(AND(Calculator!L69=0,Calculator!L68=61),"",IF(Calculator!L69=0,"",IF(Calculator!O69="",Calculator!N69,((Calculator!N69/Calculator!O69)*Calculator!N69)))),IF(AND(Calculator!$C$7="A",Calculator!$C$8="C"),IF(AND(Calculator!Q69=0,Calculator!Q68=3),"",IF(Calculator!Q69=0,"",IF(Calculator!T69="",Calculator!S69,((Calculator!S69/Calculator!T69)*Calculator!S69)))),IF(AND(Calculator!$C$7="A",Calculator!$C$8="N"),IF(AND(Calculator!V69=0,Calculator!V68=10),"",IF(Calculator!V69=0,"",IF(Calculator!Y69="",Calculator!X69,((Calculator!X69/Calculator!Y69)*Calculator!X69)))),IF(AND(Calculator!$C$7="A",Calculator!$C$8="W"),IF(AND(Calculator!AA69=0,Calculator!AA68=12),"",IF(Calculator!AA69=0,"",IF(Calculator!AD69="",Calculator!AC69,((Calculator!AC69/Calculator!AD69)*Calculator!AC69)))),"")))))))*SQRT(2),2))</f>
        <v>6.45</v>
      </c>
      <c r="D61" s="12">
        <f t="shared" si="0"/>
        <v>2000</v>
      </c>
    </row>
    <row r="62" spans="1:4" x14ac:dyDescent="0.25">
      <c r="A62" s="12">
        <v>57</v>
      </c>
      <c r="B62" s="12">
        <f>IF(AND(OR(Calculator!$C$7="Z",Calculator!$C$7="C"),Calculator!$C$8="C"),IF(AND(Calculator!B70=0,Calculator!B69=22),"EndData",IF(Calculator!B70=0,"",Calculator!C70)),IF(AND(OR(Calculator!$C$7="Z",Calculator!$C$7="C"),Calculator!$C$8="N"),IF(AND(Calculator!G70=0,Calculator!G69=51),"EndData",IF(Calculator!G70=0,"",Calculator!H70)),IF(AND(OR(Calculator!$C$7="Z",Calculator!$C$7="C"),Calculator!$C$8="W"),IF(AND(Calculator!L70=0,Calculator!L69=61),"EndData",IF(Calculator!L70=0,"",Calculator!M70)),IF(AND(Calculator!$C$7="A",Calculator!$C$8="C"),IF(AND(Calculator!Q70=0,Calculator!Q69=3),"EndData",IF(Calculator!Q70=0,"",Calculator!R70)),IF(AND(Calculator!$C$7="A",Calculator!$C$8="N"),IF(AND(Calculator!V70=0,Calculator!V69=10),"EndData",IF(Calculator!V70=0,"",Calculator!W70)),IF(AND(Calculator!$C$7="A",Calculator!$C$8="W"),IF(AND(Calculator!AA70=0,Calculator!AA69=12),"EndData",IF(Calculator!AA70=0,"",Calculator!AB70)),""))))))</f>
        <v>25298.2</v>
      </c>
      <c r="C62" s="12">
        <f>IF(IF(AND(OR(Calculator!$C$7="Z",Calculator!$C$7="C"),Calculator!$C$8="C"),IF(AND(Calculator!B70=0,Calculator!B69=22),"",IF(Calculator!B70=0,"",Calculator!D70)),IF(AND(OR(Calculator!$C$7="Z",Calculator!$C$7="C"),Calculator!$C$8="N"),IF(AND(Calculator!G70=0,Calculator!G69=51),"",IF(Calculator!G70=0,"",Calculator!I70)),IF(AND(OR(Calculator!$C$7="Z",Calculator!$C$7="C"),Calculator!$C$8="W"),IF(AND(Calculator!L70=0,Calculator!L69=61),"",IF(Calculator!L70=0,"",Calculator!N70)),IF(AND(Calculator!$C$7="A",Calculator!$C$8="C"),IF(AND(Calculator!Q70=0,Calculator!Q69=3),"",IF(Calculator!Q70=0,"",Calculator!S70)),IF(AND(Calculator!$C$7="A",Calculator!$C$8="N"),IF(AND(Calculator!V70=0,Calculator!V69=10),"",IF(Calculator!V70=0,"",Calculator!X70)),IF(AND(Calculator!$C$7="A",Calculator!$C$8="W"),IF(AND(Calculator!AA70=0,Calculator!AA69=12),"",IF(Calculator!AA70=0,"",Calculator!AC70)),""))))))="","",ROUND((IF(AND(OR(Calculator!$C$7="Z",Calculator!$C$7="C"),Calculator!$C$8="C"),IF(AND(Calculator!B70=0,Calculator!B69=22),"",IF(Calculator!B70=0,"",IF(Calculator!E70="",Calculator!D70,((Calculator!D70/Calculator!E70)*Calculator!D70)))),IF(AND(OR(Calculator!$C$7="Z",Calculator!$C$7="C"),Calculator!$C$8="N"),IF(AND(Calculator!G70=0,Calculator!G69=51),"",IF(Calculator!G70=0,"",IF(Calculator!J70="",Calculator!I70,((Calculator!I70/Calculator!J70)*Calculator!I70)))),IF(AND(OR(Calculator!$C$7="Z",Calculator!$C$7="C"),Calculator!$C$8="W"),IF(AND(Calculator!L70=0,Calculator!L69=61),"",IF(Calculator!L70=0,"",IF(Calculator!O70="",Calculator!N70,((Calculator!N70/Calculator!O70)*Calculator!N70)))),IF(AND(Calculator!$C$7="A",Calculator!$C$8="C"),IF(AND(Calculator!Q70=0,Calculator!Q69=3),"",IF(Calculator!Q70=0,"",IF(Calculator!T70="",Calculator!S70,((Calculator!S70/Calculator!T70)*Calculator!S70)))),IF(AND(Calculator!$C$7="A",Calculator!$C$8="N"),IF(AND(Calculator!V70=0,Calculator!V69=10),"",IF(Calculator!V70=0,"",IF(Calculator!Y70="",Calculator!X70,((Calculator!X70/Calculator!Y70)*Calculator!X70)))),IF(AND(Calculator!$C$7="A",Calculator!$C$8="W"),IF(AND(Calculator!AA70=0,Calculator!AA69=12),"",IF(Calculator!AA70=0,"",IF(Calculator!AD70="",Calculator!AC70,((Calculator!AC70/Calculator!AD70)*Calculator!AC70)))),"")))))))*SQRT(2),2))</f>
        <v>5.3</v>
      </c>
      <c r="D62" s="12">
        <f t="shared" si="0"/>
        <v>2000</v>
      </c>
    </row>
    <row r="63" spans="1:4" x14ac:dyDescent="0.25">
      <c r="A63" s="12">
        <v>58</v>
      </c>
      <c r="B63" s="12">
        <f>IF(AND(OR(Calculator!$C$7="Z",Calculator!$C$7="C"),Calculator!$C$8="C"),IF(AND(Calculator!B71=0,Calculator!B70=22),"EndData",IF(Calculator!B71=0,"",Calculator!C71)),IF(AND(OR(Calculator!$C$7="Z",Calculator!$C$7="C"),Calculator!$C$8="N"),IF(AND(Calculator!G71=0,Calculator!G70=51),"EndData",IF(Calculator!G71=0,"",Calculator!H71)),IF(AND(OR(Calculator!$C$7="Z",Calculator!$C$7="C"),Calculator!$C$8="W"),IF(AND(Calculator!L71=0,Calculator!L70=61),"EndData",IF(Calculator!L71=0,"",Calculator!M71)),IF(AND(Calculator!$C$7="A",Calculator!$C$8="C"),IF(AND(Calculator!Q71=0,Calculator!Q70=3),"EndData",IF(Calculator!Q71=0,"",Calculator!R71)),IF(AND(Calculator!$C$7="A",Calculator!$C$8="N"),IF(AND(Calculator!V71=0,Calculator!V70=10),"EndData",IF(Calculator!V71=0,"",Calculator!W71)),IF(AND(Calculator!$C$7="A",Calculator!$C$8="W"),IF(AND(Calculator!AA71=0,Calculator!AA70=12),"EndData",IF(Calculator!AA71=0,"",Calculator!AB71)),""))))))</f>
        <v>27316.400000000001</v>
      </c>
      <c r="C63" s="12">
        <f>IF(IF(AND(OR(Calculator!$C$7="Z",Calculator!$C$7="C"),Calculator!$C$8="C"),IF(AND(Calculator!B71=0,Calculator!B70=22),"",IF(Calculator!B71=0,"",Calculator!D71)),IF(AND(OR(Calculator!$C$7="Z",Calculator!$C$7="C"),Calculator!$C$8="N"),IF(AND(Calculator!G71=0,Calculator!G70=51),"",IF(Calculator!G71=0,"",Calculator!I71)),IF(AND(OR(Calculator!$C$7="Z",Calculator!$C$7="C"),Calculator!$C$8="W"),IF(AND(Calculator!L71=0,Calculator!L70=61),"",IF(Calculator!L71=0,"",Calculator!N71)),IF(AND(Calculator!$C$7="A",Calculator!$C$8="C"),IF(AND(Calculator!Q71=0,Calculator!Q70=3),"",IF(Calculator!Q71=0,"",Calculator!S71)),IF(AND(Calculator!$C$7="A",Calculator!$C$8="N"),IF(AND(Calculator!V71=0,Calculator!V70=10),"",IF(Calculator!V71=0,"",Calculator!X71)),IF(AND(Calculator!$C$7="A",Calculator!$C$8="W"),IF(AND(Calculator!AA71=0,Calculator!AA70=12),"",IF(Calculator!AA71=0,"",Calculator!AC71)),""))))))="","",ROUND((IF(AND(OR(Calculator!$C$7="Z",Calculator!$C$7="C"),Calculator!$C$8="C"),IF(AND(Calculator!B71=0,Calculator!B70=22),"",IF(Calculator!B71=0,"",IF(Calculator!E71="",Calculator!D71,((Calculator!D71/Calculator!E71)*Calculator!D71)))),IF(AND(OR(Calculator!$C$7="Z",Calculator!$C$7="C"),Calculator!$C$8="N"),IF(AND(Calculator!G71=0,Calculator!G70=51),"",IF(Calculator!G71=0,"",IF(Calculator!J71="",Calculator!I71,((Calculator!I71/Calculator!J71)*Calculator!I71)))),IF(AND(OR(Calculator!$C$7="Z",Calculator!$C$7="C"),Calculator!$C$8="W"),IF(AND(Calculator!L71=0,Calculator!L70=61),"",IF(Calculator!L71=0,"",IF(Calculator!O71="",Calculator!N71,((Calculator!N71/Calculator!O71)*Calculator!N71)))),IF(AND(Calculator!$C$7="A",Calculator!$C$8="C"),IF(AND(Calculator!Q71=0,Calculator!Q70=3),"",IF(Calculator!Q71=0,"",IF(Calculator!T71="",Calculator!S71,((Calculator!S71/Calculator!T71)*Calculator!S71)))),IF(AND(Calculator!$C$7="A",Calculator!$C$8="N"),IF(AND(Calculator!V71=0,Calculator!V70=10),"",IF(Calculator!V71=0,"",IF(Calculator!Y71="",Calculator!X71,((Calculator!X71/Calculator!Y71)*Calculator!X71)))),IF(AND(Calculator!$C$7="A",Calculator!$C$8="W"),IF(AND(Calculator!AA71=0,Calculator!AA70=12),"",IF(Calculator!AA71=0,"",IF(Calculator!AD71="",Calculator!AC71,((Calculator!AC71/Calculator!AD71)*Calculator!AC71)))),"")))))))*SQRT(2),2))</f>
        <v>4.17</v>
      </c>
      <c r="D63" s="12">
        <f t="shared" si="0"/>
        <v>2000</v>
      </c>
    </row>
    <row r="64" spans="1:4" x14ac:dyDescent="0.25">
      <c r="A64" s="12">
        <v>59</v>
      </c>
      <c r="B64" s="12">
        <f>IF(AND(OR(Calculator!$C$7="Z",Calculator!$C$7="C"),Calculator!$C$8="C"),IF(AND(Calculator!B72=0,Calculator!B71=22),"EndData",IF(Calculator!B72=0,"",Calculator!C72)),IF(AND(OR(Calculator!$C$7="Z",Calculator!$C$7="C"),Calculator!$C$8="N"),IF(AND(Calculator!G72=0,Calculator!G71=51),"EndData",IF(Calculator!G72=0,"",Calculator!H72)),IF(AND(OR(Calculator!$C$7="Z",Calculator!$C$7="C"),Calculator!$C$8="W"),IF(AND(Calculator!L72=0,Calculator!L71=61),"EndData",IF(Calculator!L72=0,"",Calculator!M72)),IF(AND(Calculator!$C$7="A",Calculator!$C$8="C"),IF(AND(Calculator!Q72=0,Calculator!Q71=3),"EndData",IF(Calculator!Q72=0,"",Calculator!R72)),IF(AND(Calculator!$C$7="A",Calculator!$C$8="N"),IF(AND(Calculator!V72=0,Calculator!V71=10),"EndData",IF(Calculator!V72=0,"",Calculator!W72)),IF(AND(Calculator!$C$7="A",Calculator!$C$8="W"),IF(AND(Calculator!AA72=0,Calculator!AA71=12),"EndData",IF(Calculator!AA72=0,"",Calculator!AB72)),""))))))</f>
        <v>29495.599999999999</v>
      </c>
      <c r="C64" s="12">
        <f>IF(IF(AND(OR(Calculator!$C$7="Z",Calculator!$C$7="C"),Calculator!$C$8="C"),IF(AND(Calculator!B72=0,Calculator!B71=22),"",IF(Calculator!B72=0,"",Calculator!D72)),IF(AND(OR(Calculator!$C$7="Z",Calculator!$C$7="C"),Calculator!$C$8="N"),IF(AND(Calculator!G72=0,Calculator!G71=51),"",IF(Calculator!G72=0,"",Calculator!I72)),IF(AND(OR(Calculator!$C$7="Z",Calculator!$C$7="C"),Calculator!$C$8="W"),IF(AND(Calculator!L72=0,Calculator!L71=61),"",IF(Calculator!L72=0,"",Calculator!N72)),IF(AND(Calculator!$C$7="A",Calculator!$C$8="C"),IF(AND(Calculator!Q72=0,Calculator!Q71=3),"",IF(Calculator!Q72=0,"",Calculator!S72)),IF(AND(Calculator!$C$7="A",Calculator!$C$8="N"),IF(AND(Calculator!V72=0,Calculator!V71=10),"",IF(Calculator!V72=0,"",Calculator!X72)),IF(AND(Calculator!$C$7="A",Calculator!$C$8="W"),IF(AND(Calculator!AA72=0,Calculator!AA71=12),"",IF(Calculator!AA72=0,"",Calculator!AC72)),""))))))="","",ROUND((IF(AND(OR(Calculator!$C$7="Z",Calculator!$C$7="C"),Calculator!$C$8="C"),IF(AND(Calculator!B72=0,Calculator!B71=22),"",IF(Calculator!B72=0,"",IF(Calculator!E72="",Calculator!D72,((Calculator!D72/Calculator!E72)*Calculator!D72)))),IF(AND(OR(Calculator!$C$7="Z",Calculator!$C$7="C"),Calculator!$C$8="N"),IF(AND(Calculator!G72=0,Calculator!G71=51),"",IF(Calculator!G72=0,"",IF(Calculator!J72="",Calculator!I72,((Calculator!I72/Calculator!J72)*Calculator!I72)))),IF(AND(OR(Calculator!$C$7="Z",Calculator!$C$7="C"),Calculator!$C$8="W"),IF(AND(Calculator!L72=0,Calculator!L71=61),"",IF(Calculator!L72=0,"",IF(Calculator!O72="",Calculator!N72,((Calculator!N72/Calculator!O72)*Calculator!N72)))),IF(AND(Calculator!$C$7="A",Calculator!$C$8="C"),IF(AND(Calculator!Q72=0,Calculator!Q71=3),"",IF(Calculator!Q72=0,"",IF(Calculator!T72="",Calculator!S72,((Calculator!S72/Calculator!T72)*Calculator!S72)))),IF(AND(Calculator!$C$7="A",Calculator!$C$8="N"),IF(AND(Calculator!V72=0,Calculator!V71=10),"",IF(Calculator!V72=0,"",IF(Calculator!Y72="",Calculator!X72,((Calculator!X72/Calculator!Y72)*Calculator!X72)))),IF(AND(Calculator!$C$7="A",Calculator!$C$8="W"),IF(AND(Calculator!AA72=0,Calculator!AA71=12),"",IF(Calculator!AA72=0,"",IF(Calculator!AD72="",Calculator!AC72,((Calculator!AC72/Calculator!AD72)*Calculator!AC72)))),"")))))))*SQRT(2),2))</f>
        <v>3.03</v>
      </c>
      <c r="D64" s="12">
        <f t="shared" si="0"/>
        <v>2000</v>
      </c>
    </row>
    <row r="65" spans="1:4" x14ac:dyDescent="0.25">
      <c r="A65" s="12">
        <v>60</v>
      </c>
      <c r="B65" s="12">
        <f>IF(AND(OR(Calculator!$C$7="Z",Calculator!$C$7="C"),Calculator!$C$8="C"),IF(AND(Calculator!B73=0,Calculator!B72=22),"EndData",IF(Calculator!B73=0,"",Calculator!C73)),IF(AND(OR(Calculator!$C$7="Z",Calculator!$C$7="C"),Calculator!$C$8="N"),IF(AND(Calculator!G73=0,Calculator!G72=51),"EndData",IF(Calculator!G73=0,"",Calculator!H73)),IF(AND(OR(Calculator!$C$7="Z",Calculator!$C$7="C"),Calculator!$C$8="W"),IF(AND(Calculator!L73=0,Calculator!L72=61),"EndData",IF(Calculator!L73=0,"",Calculator!M73)),IF(AND(Calculator!$C$7="A",Calculator!$C$8="C"),IF(AND(Calculator!Q73=0,Calculator!Q72=3),"EndData",IF(Calculator!Q73=0,"",Calculator!R73)),IF(AND(Calculator!$C$7="A",Calculator!$C$8="N"),IF(AND(Calculator!V73=0,Calculator!V72=10),"EndData",IF(Calculator!V73=0,"",Calculator!W73)),IF(AND(Calculator!$C$7="A",Calculator!$C$8="W"),IF(AND(Calculator!AA73=0,Calculator!AA72=12),"EndData",IF(Calculator!AA73=0,"",Calculator!AB73)),""))))))</f>
        <v>31848.6</v>
      </c>
      <c r="C65" s="12">
        <f>IF(IF(AND(OR(Calculator!$C$7="Z",Calculator!$C$7="C"),Calculator!$C$8="C"),IF(AND(Calculator!B73=0,Calculator!B72=22),"",IF(Calculator!B73=0,"",Calculator!D73)),IF(AND(OR(Calculator!$C$7="Z",Calculator!$C$7="C"),Calculator!$C$8="N"),IF(AND(Calculator!G73=0,Calculator!G72=51),"",IF(Calculator!G73=0,"",Calculator!I73)),IF(AND(OR(Calculator!$C$7="Z",Calculator!$C$7="C"),Calculator!$C$8="W"),IF(AND(Calculator!L73=0,Calculator!L72=61),"",IF(Calculator!L73=0,"",Calculator!N73)),IF(AND(Calculator!$C$7="A",Calculator!$C$8="C"),IF(AND(Calculator!Q73=0,Calculator!Q72=3),"",IF(Calculator!Q73=0,"",Calculator!S73)),IF(AND(Calculator!$C$7="A",Calculator!$C$8="N"),IF(AND(Calculator!V73=0,Calculator!V72=10),"",IF(Calculator!V73=0,"",Calculator!X73)),IF(AND(Calculator!$C$7="A",Calculator!$C$8="W"),IF(AND(Calculator!AA73=0,Calculator!AA72=12),"",IF(Calculator!AA73=0,"",Calculator!AC73)),""))))))="","",ROUND((IF(AND(OR(Calculator!$C$7="Z",Calculator!$C$7="C"),Calculator!$C$8="C"),IF(AND(Calculator!B73=0,Calculator!B72=22),"",IF(Calculator!B73=0,"",IF(Calculator!E73="",Calculator!D73,((Calculator!D73/Calculator!E73)*Calculator!D73)))),IF(AND(OR(Calculator!$C$7="Z",Calculator!$C$7="C"),Calculator!$C$8="N"),IF(AND(Calculator!G73=0,Calculator!G72=51),"",IF(Calculator!G73=0,"",IF(Calculator!J73="",Calculator!I73,((Calculator!I73/Calculator!J73)*Calculator!I73)))),IF(AND(OR(Calculator!$C$7="Z",Calculator!$C$7="C"),Calculator!$C$8="W"),IF(AND(Calculator!L73=0,Calculator!L72=61),"",IF(Calculator!L73=0,"",IF(Calculator!O73="",Calculator!N73,((Calculator!N73/Calculator!O73)*Calculator!N73)))),IF(AND(Calculator!$C$7="A",Calculator!$C$8="C"),IF(AND(Calculator!Q73=0,Calculator!Q72=3),"",IF(Calculator!Q73=0,"",IF(Calculator!T73="",Calculator!S73,((Calculator!S73/Calculator!T73)*Calculator!S73)))),IF(AND(Calculator!$C$7="A",Calculator!$C$8="N"),IF(AND(Calculator!V73=0,Calculator!V72=10),"",IF(Calculator!V73=0,"",IF(Calculator!Y73="",Calculator!X73,((Calculator!X73/Calculator!Y73)*Calculator!X73)))),IF(AND(Calculator!$C$7="A",Calculator!$C$8="W"),IF(AND(Calculator!AA73=0,Calculator!AA72=12),"",IF(Calculator!AA73=0,"",IF(Calculator!AD73="",Calculator!AC73,((Calculator!AC73/Calculator!AD73)*Calculator!AC73)))),"")))))))*SQRT(2),2))</f>
        <v>1.9</v>
      </c>
      <c r="D65" s="12">
        <f t="shared" si="0"/>
        <v>2000</v>
      </c>
    </row>
    <row r="66" spans="1:4" x14ac:dyDescent="0.25">
      <c r="A66" s="12">
        <v>61</v>
      </c>
      <c r="B66" s="12">
        <f>IF(AND(OR(Calculator!$C$7="Z",Calculator!$C$7="C"),Calculator!$C$8="C"),IF(AND(Calculator!B74=0,Calculator!B73=22),"EndData",IF(Calculator!B74=0,"",Calculator!C74)),IF(AND(OR(Calculator!$C$7="Z",Calculator!$C$7="C"),Calculator!$C$8="N"),IF(AND(Calculator!G74=0,Calculator!G73=51),"EndData",IF(Calculator!G74=0,"",Calculator!H74)),IF(AND(OR(Calculator!$C$7="Z",Calculator!$C$7="C"),Calculator!$C$8="W"),IF(AND(Calculator!L74=0,Calculator!L73=61),"EndData",IF(Calculator!L74=0,"",Calculator!M74)),IF(AND(Calculator!$C$7="A",Calculator!$C$8="C"),IF(AND(Calculator!Q74=0,Calculator!Q73=3),"EndData",IF(Calculator!Q74=0,"",Calculator!R74)),IF(AND(Calculator!$C$7="A",Calculator!$C$8="N"),IF(AND(Calculator!V74=0,Calculator!V73=10),"EndData",IF(Calculator!V74=0,"",Calculator!W74)),IF(AND(Calculator!$C$7="A",Calculator!$C$8="W"),IF(AND(Calculator!AA74=0,Calculator!AA73=12),"EndData",IF(Calculator!AA74=0,"",Calculator!AB74)),""))))))</f>
        <v>32000</v>
      </c>
      <c r="C66" s="12">
        <f>IF(IF(AND(OR(Calculator!$C$7="Z",Calculator!$C$7="C"),Calculator!$C$8="C"),IF(AND(Calculator!B74=0,Calculator!B73=22),"",IF(Calculator!B74=0,"",Calculator!D74)),IF(AND(OR(Calculator!$C$7="Z",Calculator!$C$7="C"),Calculator!$C$8="N"),IF(AND(Calculator!G74=0,Calculator!G73=51),"",IF(Calculator!G74=0,"",Calculator!I74)),IF(AND(OR(Calculator!$C$7="Z",Calculator!$C$7="C"),Calculator!$C$8="W"),IF(AND(Calculator!L74=0,Calculator!L73=61),"",IF(Calculator!L74=0,"",Calculator!N74)),IF(AND(Calculator!$C$7="A",Calculator!$C$8="C"),IF(AND(Calculator!Q74=0,Calculator!Q73=3),"",IF(Calculator!Q74=0,"",Calculator!S74)),IF(AND(Calculator!$C$7="A",Calculator!$C$8="N"),IF(AND(Calculator!V74=0,Calculator!V73=10),"",IF(Calculator!V74=0,"",Calculator!X74)),IF(AND(Calculator!$C$7="A",Calculator!$C$8="W"),IF(AND(Calculator!AA74=0,Calculator!AA73=12),"",IF(Calculator!AA74=0,"",Calculator!AC74)),""))))))="","",ROUND((IF(AND(OR(Calculator!$C$7="Z",Calculator!$C$7="C"),Calculator!$C$8="C"),IF(AND(Calculator!B74=0,Calculator!B73=22),"",IF(Calculator!B74=0,"",IF(Calculator!E74="",Calculator!D74,((Calculator!D74/Calculator!E74)*Calculator!D74)))),IF(AND(OR(Calculator!$C$7="Z",Calculator!$C$7="C"),Calculator!$C$8="N"),IF(AND(Calculator!G74=0,Calculator!G73=51),"",IF(Calculator!G74=0,"",IF(Calculator!J74="",Calculator!I74,((Calculator!I74/Calculator!J74)*Calculator!I74)))),IF(AND(OR(Calculator!$C$7="Z",Calculator!$C$7="C"),Calculator!$C$8="W"),IF(AND(Calculator!L74=0,Calculator!L73=61),"",IF(Calculator!L74=0,"",IF(Calculator!O74="",Calculator!N74,((Calculator!N74/Calculator!O74)*Calculator!N74)))),IF(AND(Calculator!$C$7="A",Calculator!$C$8="C"),IF(AND(Calculator!Q74=0,Calculator!Q73=3),"",IF(Calculator!Q74=0,"",IF(Calculator!T74="",Calculator!S74,((Calculator!S74/Calculator!T74)*Calculator!S74)))),IF(AND(Calculator!$C$7="A",Calculator!$C$8="N"),IF(AND(Calculator!V74=0,Calculator!V73=10),"",IF(Calculator!V74=0,"",IF(Calculator!Y74="",Calculator!X74,((Calculator!X74/Calculator!Y74)*Calculator!X74)))),IF(AND(Calculator!$C$7="A",Calculator!$C$8="W"),IF(AND(Calculator!AA74=0,Calculator!AA73=12),"",IF(Calculator!AA74=0,"",IF(Calculator!AD74="",Calculator!AC74,((Calculator!AC74/Calculator!AD74)*Calculator!AC74)))),"")))))))*SQRT(2),2))</f>
        <v>0.75</v>
      </c>
      <c r="D66" s="12">
        <f t="shared" si="0"/>
        <v>2000</v>
      </c>
    </row>
    <row r="67" spans="1:4" x14ac:dyDescent="0.25">
      <c r="A67" s="12">
        <v>62</v>
      </c>
      <c r="B67" s="12" t="str">
        <f>IF(AND(OR(Calculator!$C$7="Z",Calculator!$C$7="C"),Calculator!$C$8="C"),IF(AND(Calculator!B75=0,Calculator!B74=22),"EndData",IF(Calculator!B75=0,"",Calculator!C75)),IF(AND(OR(Calculator!$C$7="Z",Calculator!$C$7="C"),Calculator!$C$8="N"),IF(AND(Calculator!G75=0,Calculator!G74=51),"EndData",IF(Calculator!G75=0,"",Calculator!H75)),IF(AND(OR(Calculator!$C$7="Z",Calculator!$C$7="C"),Calculator!$C$8="W"),IF(AND(Calculator!L75=0,Calculator!L74=61),"EndData",IF(Calculator!L75=0,"",Calculator!M75)),IF(AND(Calculator!$C$7="A",Calculator!$C$8="C"),IF(AND(Calculator!Q75=0,Calculator!Q74=3),"EndData",IF(Calculator!Q75=0,"",Calculator!R75)),IF(AND(Calculator!$C$7="A",Calculator!$C$8="N"),IF(AND(Calculator!V75=0,Calculator!V74=10),"EndData",IF(Calculator!V75=0,"",Calculator!W75)),IF(AND(Calculator!$C$7="A",Calculator!$C$8="W"),IF(AND(Calculator!AA75=0,Calculator!AA74=12),"EndData",IF(Calculator!AA75=0,"",Calculator!AB75)),""))))))</f>
        <v>EndData</v>
      </c>
      <c r="C67" s="12" t="str">
        <f>IF(IF(AND(OR(Calculator!$C$7="Z",Calculator!$C$7="C"),Calculator!$C$8="C"),IF(AND(Calculator!B75=0,Calculator!B74=22),"",IF(Calculator!B75=0,"",Calculator!D75)),IF(AND(OR(Calculator!$C$7="Z",Calculator!$C$7="C"),Calculator!$C$8="N"),IF(AND(Calculator!G75=0,Calculator!G74=51),"",IF(Calculator!G75=0,"",Calculator!I75)),IF(AND(OR(Calculator!$C$7="Z",Calculator!$C$7="C"),Calculator!$C$8="W"),IF(AND(Calculator!L75=0,Calculator!L74=61),"",IF(Calculator!L75=0,"",Calculator!N75)),IF(AND(Calculator!$C$7="A",Calculator!$C$8="C"),IF(AND(Calculator!Q75=0,Calculator!Q74=3),"",IF(Calculator!Q75=0,"",Calculator!S75)),IF(AND(Calculator!$C$7="A",Calculator!$C$8="N"),IF(AND(Calculator!V75=0,Calculator!V74=10),"",IF(Calculator!V75=0,"",Calculator!X75)),IF(AND(Calculator!$C$7="A",Calculator!$C$8="W"),IF(AND(Calculator!AA75=0,Calculator!AA74=12),"",IF(Calculator!AA75=0,"",Calculator!AC75)),""))))))="","",ROUND((IF(AND(OR(Calculator!$C$7="Z",Calculator!$C$7="C"),Calculator!$C$8="C"),IF(AND(Calculator!B75=0,Calculator!B74=22),"",IF(Calculator!B75=0,"",IF(Calculator!E75="",Calculator!D75,((Calculator!D75/Calculator!E75)*Calculator!D75)))),IF(AND(OR(Calculator!$C$7="Z",Calculator!$C$7="C"),Calculator!$C$8="N"),IF(AND(Calculator!G75=0,Calculator!G74=51),"",IF(Calculator!G75=0,"",IF(Calculator!J75="",Calculator!I75,((Calculator!I75/Calculator!J75)*Calculator!I75)))),IF(AND(OR(Calculator!$C$7="Z",Calculator!$C$7="C"),Calculator!$C$8="W"),IF(AND(Calculator!L75=0,Calculator!L74=61),"",IF(Calculator!L75=0,"",IF(Calculator!O75="",Calculator!N75,((Calculator!N75/Calculator!O75)*Calculator!N75)))),IF(AND(Calculator!$C$7="A",Calculator!$C$8="C"),IF(AND(Calculator!Q75=0,Calculator!Q74=3),"",IF(Calculator!Q75=0,"",IF(Calculator!T75="",Calculator!S75,((Calculator!S75/Calculator!T75)*Calculator!S75)))),IF(AND(Calculator!$C$7="A",Calculator!$C$8="N"),IF(AND(Calculator!V75=0,Calculator!V74=10),"",IF(Calculator!V75=0,"",IF(Calculator!Y75="",Calculator!X75,((Calculator!X75/Calculator!Y75)*Calculator!X75)))),IF(AND(Calculator!$C$7="A",Calculator!$C$8="W"),IF(AND(Calculator!AA75=0,Calculator!AA74=12),"",IF(Calculator!AA75=0,"",IF(Calculator!AD75="",Calculator!AC75,((Calculator!AC75/Calculator!AD75)*Calculator!AC75)))),"")))))))*SQRT(2),2))</f>
        <v/>
      </c>
      <c r="D67" s="12" t="str">
        <f t="shared" si="0"/>
        <v/>
      </c>
    </row>
    <row r="68" spans="1:4" x14ac:dyDescent="0.25">
      <c r="B68" t="s">
        <v>17</v>
      </c>
      <c r="C68"/>
      <c r="D68"/>
    </row>
    <row r="69" spans="1:4" x14ac:dyDescent="0.25">
      <c r="B69" s="11" t="s">
        <v>50</v>
      </c>
      <c r="C69" s="46" t="str">
        <f>$A$1</f>
        <v>DO-160G - Section 19</v>
      </c>
      <c r="D69"/>
    </row>
    <row r="70" spans="1:4" x14ac:dyDescent="0.25">
      <c r="B70" t="s">
        <v>16</v>
      </c>
      <c r="C70" s="46" t="str">
        <f>$A$2</f>
        <v>19.3.3 Calibration (Cat CW)</v>
      </c>
      <c r="D70"/>
    </row>
    <row r="71" spans="1:4" x14ac:dyDescent="0.25">
      <c r="B71" t="s">
        <v>22</v>
      </c>
      <c r="C71">
        <f>2000</f>
        <v>2000</v>
      </c>
      <c r="D71"/>
    </row>
    <row r="72" spans="1:4" x14ac:dyDescent="0.25">
      <c r="B72" t="s">
        <v>18</v>
      </c>
      <c r="C72">
        <f>Calculator!C14</f>
        <v>380</v>
      </c>
      <c r="D72"/>
    </row>
    <row r="73" spans="1:4" x14ac:dyDescent="0.25">
      <c r="B73" t="s">
        <v>19</v>
      </c>
      <c r="C73">
        <f>Calculator!C35</f>
        <v>1500</v>
      </c>
      <c r="D73"/>
    </row>
    <row r="74" spans="1:4" x14ac:dyDescent="0.25">
      <c r="B74" t="s">
        <v>20</v>
      </c>
      <c r="C74">
        <f>Calculator!B35</f>
        <v>22</v>
      </c>
      <c r="D74" t="s">
        <v>7</v>
      </c>
    </row>
    <row r="75" spans="1:4" x14ac:dyDescent="0.25">
      <c r="B75" t="s">
        <v>21</v>
      </c>
      <c r="C75"/>
      <c r="D75"/>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990589D4C63C4E952838D59720BACD" ma:contentTypeVersion="14" ma:contentTypeDescription="Create a new document." ma:contentTypeScope="" ma:versionID="b0411d88e489c82649f2993fe762b859">
  <xsd:schema xmlns:xsd="http://www.w3.org/2001/XMLSchema" xmlns:xs="http://www.w3.org/2001/XMLSchema" xmlns:p="http://schemas.microsoft.com/office/2006/metadata/properties" xmlns:ns2="83af6f06-3341-4bcd-a2e1-4412137a7585" xmlns:ns3="c2a0e147-990c-4888-a84f-7a568c92c04e" targetNamespace="http://schemas.microsoft.com/office/2006/metadata/properties" ma:root="true" ma:fieldsID="3ad007b31c704bace661b5065ef9e805" ns2:_="" ns3:_="">
    <xsd:import namespace="83af6f06-3341-4bcd-a2e1-4412137a7585"/>
    <xsd:import namespace="c2a0e147-990c-4888-a84f-7a568c92c04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af6f06-3341-4bcd-a2e1-4412137a75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8eb8bf3-87df-4e49-b5b1-4fb122cb3b9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2a0e147-990c-4888-a84f-7a568c92c0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85a6b65-786a-4110-b9ee-76af60e2f108}" ma:internalName="TaxCatchAll" ma:showField="CatchAllData" ma:web="c2a0e147-990c-4888-a84f-7a568c92c0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3af6f06-3341-4bcd-a2e1-4412137a7585">
      <Terms xmlns="http://schemas.microsoft.com/office/infopath/2007/PartnerControls"/>
    </lcf76f155ced4ddcb4097134ff3c332f>
    <TaxCatchAll xmlns="c2a0e147-990c-4888-a84f-7a568c92c04e" xsi:nil="true"/>
  </documentManagement>
</p:properties>
</file>

<file path=customXml/itemProps1.xml><?xml version="1.0" encoding="utf-8"?>
<ds:datastoreItem xmlns:ds="http://schemas.openxmlformats.org/officeDocument/2006/customXml" ds:itemID="{529164DB-82EC-4DA6-98B8-4F0E367F0C83}"/>
</file>

<file path=customXml/itemProps2.xml><?xml version="1.0" encoding="utf-8"?>
<ds:datastoreItem xmlns:ds="http://schemas.openxmlformats.org/officeDocument/2006/customXml" ds:itemID="{11238938-A68A-4526-8BBF-9D497E052962}"/>
</file>

<file path=customXml/itemProps3.xml><?xml version="1.0" encoding="utf-8"?>
<ds:datastoreItem xmlns:ds="http://schemas.openxmlformats.org/officeDocument/2006/customXml" ds:itemID="{681B2602-621F-4967-963B-08885F1667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Calculator</vt:lpstr>
      <vt:lpstr>CSV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Bill</dc:creator>
  <cp:lastModifiedBy>Mike Bill</cp:lastModifiedBy>
  <dcterms:created xsi:type="dcterms:W3CDTF">2024-05-24T12:22:12Z</dcterms:created>
  <dcterms:modified xsi:type="dcterms:W3CDTF">2024-06-13T16:42:14Z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0x01010025990589D4C63C4E952838D59720BACD</vt:lpwstr>
  </property>
</Properties>
</file>